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dubra\OneDrive\Radna površina\KAZALIŠTE 2026\IZVJEŠĆE\"/>
    </mc:Choice>
  </mc:AlternateContent>
  <bookViews>
    <workbookView xWindow="-120" yWindow="-120" windowWidth="24120" windowHeight="96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2" i="4" l="1"/>
  <c r="E194" i="4"/>
  <c r="E178" i="4"/>
  <c r="E170" i="4"/>
  <c r="E153" i="4"/>
  <c r="E379" i="4"/>
  <c r="E401" i="4"/>
  <c r="E373" i="4" s="1"/>
  <c r="E165" i="4"/>
  <c r="E208" i="4"/>
  <c r="E160" i="4"/>
  <c r="E216" i="4"/>
  <c r="E164" i="4" l="1"/>
  <c r="E152" i="4" s="1"/>
  <c r="E299" i="4" s="1"/>
  <c r="L1478" i="9"/>
  <c r="J1478" i="9"/>
  <c r="F348" i="9"/>
  <c r="F347" i="9"/>
  <c r="F346" i="9"/>
  <c r="F345" i="9"/>
  <c r="F344" i="9"/>
  <c r="F343" i="9"/>
  <c r="F342" i="9"/>
  <c r="M341" i="9"/>
  <c r="F341" i="9" s="1"/>
  <c r="B341" i="9" s="1"/>
  <c r="L341" i="9"/>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F327" i="9"/>
  <c r="H326" i="9"/>
  <c r="G326" i="9"/>
  <c r="F326" i="9"/>
  <c r="H325" i="9"/>
  <c r="G325" i="9"/>
  <c r="E325" i="9" s="1"/>
  <c r="B325" i="9" s="1"/>
  <c r="F325" i="9"/>
  <c r="H324" i="9"/>
  <c r="G324" i="9"/>
  <c r="E324" i="9" s="1"/>
  <c r="B324" i="9" s="1"/>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G304" i="9"/>
  <c r="F304" i="9"/>
  <c r="H303" i="9"/>
  <c r="G303" i="9"/>
  <c r="F303" i="9"/>
  <c r="F302" i="9"/>
  <c r="F301" i="9"/>
  <c r="F300" i="9"/>
  <c r="F299" i="9"/>
  <c r="F297" i="9"/>
  <c r="L296" i="9"/>
  <c r="H296" i="9"/>
  <c r="F296" i="9"/>
  <c r="F295" i="9"/>
  <c r="I294" i="9"/>
  <c r="E294" i="9" s="1"/>
  <c r="B294" i="9" s="1"/>
  <c r="H294" i="9"/>
  <c r="F294" i="9"/>
  <c r="E293" i="9"/>
  <c r="M292" i="9"/>
  <c r="L292" i="9"/>
  <c r="F292" i="9" s="1"/>
  <c r="E292" i="9"/>
  <c r="M291" i="9"/>
  <c r="L291" i="9"/>
  <c r="F291" i="9"/>
  <c r="B291" i="9" s="1"/>
  <c r="E291" i="9"/>
  <c r="M290" i="9"/>
  <c r="L290" i="9"/>
  <c r="F290" i="9" s="1"/>
  <c r="E290" i="9"/>
  <c r="M289" i="9"/>
  <c r="L289" i="9"/>
  <c r="F289" i="9"/>
  <c r="B289" i="9" s="1"/>
  <c r="E289" i="9"/>
  <c r="M288" i="9"/>
  <c r="L288" i="9"/>
  <c r="F288" i="9" s="1"/>
  <c r="E288" i="9"/>
  <c r="M287" i="9"/>
  <c r="L287" i="9"/>
  <c r="F287" i="9"/>
  <c r="B287" i="9" s="1"/>
  <c r="E287" i="9"/>
  <c r="M286" i="9"/>
  <c r="L286" i="9"/>
  <c r="F286" i="9" s="1"/>
  <c r="E286" i="9"/>
  <c r="M285" i="9"/>
  <c r="L285" i="9"/>
  <c r="F285" i="9"/>
  <c r="B285" i="9" s="1"/>
  <c r="E285" i="9"/>
  <c r="M284" i="9"/>
  <c r="L284" i="9"/>
  <c r="F284" i="9" s="1"/>
  <c r="E284" i="9"/>
  <c r="M283" i="9"/>
  <c r="L283" i="9"/>
  <c r="F283" i="9"/>
  <c r="B283" i="9" s="1"/>
  <c r="E283" i="9"/>
  <c r="M282" i="9"/>
  <c r="L282" i="9"/>
  <c r="F282" i="9" s="1"/>
  <c r="E282" i="9"/>
  <c r="M281" i="9"/>
  <c r="L281" i="9"/>
  <c r="F281" i="9"/>
  <c r="B281" i="9" s="1"/>
  <c r="E281" i="9"/>
  <c r="M280" i="9"/>
  <c r="L280" i="9"/>
  <c r="F280" i="9" s="1"/>
  <c r="E280" i="9"/>
  <c r="M279" i="9"/>
  <c r="L279" i="9"/>
  <c r="F279" i="9"/>
  <c r="B279" i="9" s="1"/>
  <c r="E279" i="9"/>
  <c r="M278" i="9"/>
  <c r="L278" i="9"/>
  <c r="F278" i="9" s="1"/>
  <c r="E278" i="9"/>
  <c r="M277" i="9"/>
  <c r="L277" i="9"/>
  <c r="F277" i="9"/>
  <c r="B277" i="9" s="1"/>
  <c r="E277" i="9"/>
  <c r="M276" i="9"/>
  <c r="L276" i="9"/>
  <c r="F276" i="9" s="1"/>
  <c r="E276" i="9"/>
  <c r="M275" i="9"/>
  <c r="L275" i="9"/>
  <c r="F275" i="9"/>
  <c r="B275" i="9" s="1"/>
  <c r="E275" i="9"/>
  <c r="M274" i="9"/>
  <c r="L274" i="9"/>
  <c r="F274" i="9" s="1"/>
  <c r="E274" i="9"/>
  <c r="M273" i="9"/>
  <c r="L273" i="9"/>
  <c r="F273" i="9"/>
  <c r="B273" i="9" s="1"/>
  <c r="E273" i="9"/>
  <c r="M272" i="9"/>
  <c r="L272" i="9"/>
  <c r="F272" i="9" s="1"/>
  <c r="E272" i="9"/>
  <c r="M271" i="9"/>
  <c r="L271" i="9"/>
  <c r="F271" i="9"/>
  <c r="B271" i="9" s="1"/>
  <c r="E271" i="9"/>
  <c r="M270" i="9"/>
  <c r="L270" i="9"/>
  <c r="F270" i="9" s="1"/>
  <c r="E270" i="9"/>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M245" i="9"/>
  <c r="L245" i="9"/>
  <c r="F245" i="9"/>
  <c r="B245" i="9" s="1"/>
  <c r="E245" i="9"/>
  <c r="M244" i="9"/>
  <c r="L244" i="9"/>
  <c r="F244" i="9" s="1"/>
  <c r="E244" i="9"/>
  <c r="M243" i="9"/>
  <c r="L243" i="9"/>
  <c r="F243" i="9"/>
  <c r="B243" i="9" s="1"/>
  <c r="E243" i="9"/>
  <c r="M242" i="9"/>
  <c r="L242" i="9"/>
  <c r="E242" i="9"/>
  <c r="M241" i="9"/>
  <c r="L241" i="9"/>
  <c r="F241" i="9"/>
  <c r="B241" i="9" s="1"/>
  <c r="E241" i="9"/>
  <c r="M240" i="9"/>
  <c r="L240" i="9"/>
  <c r="F240" i="9" s="1"/>
  <c r="E240" i="9"/>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B137" i="9"/>
  <c r="H136" i="9"/>
  <c r="G136" i="9"/>
  <c r="F136" i="9"/>
  <c r="E136" i="9"/>
  <c r="B136" i="9" s="1"/>
  <c r="H135" i="9"/>
  <c r="E135" i="9" s="1"/>
  <c r="G135" i="9"/>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E55" i="9" s="1"/>
  <c r="B55" i="9" s="1"/>
  <c r="G55" i="9"/>
  <c r="F55" i="9"/>
  <c r="H54" i="9"/>
  <c r="G54" i="9"/>
  <c r="E54" i="9" s="1"/>
  <c r="F54" i="9"/>
  <c r="H53" i="9"/>
  <c r="G53" i="9"/>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F38" i="9"/>
  <c r="H37" i="9"/>
  <c r="G37" i="9"/>
  <c r="F37" i="9"/>
  <c r="H36" i="9"/>
  <c r="G36" i="9"/>
  <c r="F36" i="9"/>
  <c r="H35" i="9"/>
  <c r="G35" i="9"/>
  <c r="F35" i="9"/>
  <c r="E35" i="9"/>
  <c r="B35" i="9" s="1"/>
  <c r="H34" i="9"/>
  <c r="G34" i="9"/>
  <c r="E34" i="9" s="1"/>
  <c r="F34" i="9"/>
  <c r="H33" i="9"/>
  <c r="G33" i="9"/>
  <c r="E33" i="9" s="1"/>
  <c r="B33" i="9" s="1"/>
  <c r="F33" i="9"/>
  <c r="H32" i="9"/>
  <c r="E32" i="9" s="1"/>
  <c r="B32" i="9" s="1"/>
  <c r="G32" i="9"/>
  <c r="F32" i="9"/>
  <c r="H31" i="9"/>
  <c r="G31" i="9"/>
  <c r="E31" i="9" s="1"/>
  <c r="B31" i="9" s="1"/>
  <c r="F31" i="9"/>
  <c r="H30" i="9"/>
  <c r="G30" i="9"/>
  <c r="E30" i="9" s="1"/>
  <c r="F30" i="9"/>
  <c r="H29" i="9"/>
  <c r="G29" i="9"/>
  <c r="E29" i="9" s="1"/>
  <c r="B29" i="9" s="1"/>
  <c r="F29" i="9"/>
  <c r="H28" i="9"/>
  <c r="E28" i="9" s="1"/>
  <c r="B28" i="9" s="1"/>
  <c r="G28" i="9"/>
  <c r="F28" i="9"/>
  <c r="H27" i="9"/>
  <c r="G27" i="9"/>
  <c r="F27" i="9"/>
  <c r="E27" i="9"/>
  <c r="B27" i="9" s="1"/>
  <c r="H26" i="9"/>
  <c r="G26" i="9"/>
  <c r="E26" i="9" s="1"/>
  <c r="F26" i="9"/>
  <c r="H25" i="9"/>
  <c r="G25" i="9"/>
  <c r="E25" i="9" s="1"/>
  <c r="B25" i="9" s="1"/>
  <c r="F25" i="9"/>
  <c r="F24" i="9"/>
  <c r="F4" i="9"/>
  <c r="O3" i="9"/>
  <c r="G296" i="9" s="1"/>
  <c r="E296" i="9" s="1"/>
  <c r="B296" i="9" s="1"/>
  <c r="I3" i="9"/>
  <c r="H310" i="9" s="1"/>
  <c r="H3" i="9"/>
  <c r="G3" i="9"/>
  <c r="D104" i="8"/>
  <c r="I41" i="3" s="1"/>
  <c r="D97" i="8"/>
  <c r="D92" i="8"/>
  <c r="D87" i="8"/>
  <c r="D82" i="8"/>
  <c r="D77" i="8"/>
  <c r="D72" i="8"/>
  <c r="D67" i="8"/>
  <c r="D62" i="8"/>
  <c r="D51" i="8" s="1"/>
  <c r="D57" i="8"/>
  <c r="D52" i="8"/>
  <c r="D46" i="8"/>
  <c r="C1623" i="1" s="1"/>
  <c r="H1623" i="1" s="1"/>
  <c r="D37" i="8"/>
  <c r="D27" i="8"/>
  <c r="D25" i="8" s="1"/>
  <c r="D18" i="8"/>
  <c r="D8" i="8"/>
  <c r="D6" i="8" s="1"/>
  <c r="C1583" i="1" s="1"/>
  <c r="H1583" i="1" s="1"/>
  <c r="E44" i="7"/>
  <c r="D44" i="7"/>
  <c r="E39" i="7"/>
  <c r="E38" i="7" s="1"/>
  <c r="I35" i="3" s="1"/>
  <c r="D39" i="7"/>
  <c r="D38" i="7" s="1"/>
  <c r="H35" i="3" s="1"/>
  <c r="E30" i="7"/>
  <c r="D30" i="7"/>
  <c r="E23" i="7"/>
  <c r="D23" i="7"/>
  <c r="E22" i="7"/>
  <c r="I34" i="3" s="1"/>
  <c r="D22" i="7"/>
  <c r="H34" i="3" s="1"/>
  <c r="E14" i="7"/>
  <c r="D14" i="7"/>
  <c r="E7" i="7"/>
  <c r="E6" i="7" s="1"/>
  <c r="E5" i="7" s="1"/>
  <c r="D7" i="7"/>
  <c r="D6" i="7" s="1"/>
  <c r="D5"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18" i="6"/>
  <c r="F117" i="6"/>
  <c r="F116" i="6"/>
  <c r="E115" i="6"/>
  <c r="E114" i="6" s="1"/>
  <c r="I30" i="3" s="1"/>
  <c r="D115" i="6"/>
  <c r="F115" i="6" s="1"/>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1" i="5"/>
  <c r="D260" i="5"/>
  <c r="F259" i="5"/>
  <c r="F258" i="5"/>
  <c r="F257" i="5"/>
  <c r="E256" i="5"/>
  <c r="F256" i="5" s="1"/>
  <c r="D256" i="5"/>
  <c r="D255" i="5" s="1"/>
  <c r="F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D656" i="4"/>
  <c r="F655" i="4"/>
  <c r="F654" i="4"/>
  <c r="F653" i="4"/>
  <c r="F651" i="4"/>
  <c r="F642" i="4"/>
  <c r="F641" i="4"/>
  <c r="F638" i="4"/>
  <c r="F637" i="4"/>
  <c r="F636" i="4"/>
  <c r="E636" i="4"/>
  <c r="D636" i="4"/>
  <c r="F635" i="4"/>
  <c r="F634" i="4"/>
  <c r="F633" i="4"/>
  <c r="E633" i="4"/>
  <c r="D633" i="4"/>
  <c r="F632" i="4"/>
  <c r="F631" i="4"/>
  <c r="E630" i="4"/>
  <c r="E629" i="4" s="1"/>
  <c r="D623" i="1"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G205" i="9" s="1"/>
  <c r="E205" i="9" s="1"/>
  <c r="B205" i="9" s="1"/>
  <c r="E597" i="4"/>
  <c r="F596" i="4"/>
  <c r="F595" i="4"/>
  <c r="F594" i="4"/>
  <c r="E594" i="4"/>
  <c r="D594" i="4"/>
  <c r="F593" i="4"/>
  <c r="F592" i="4"/>
  <c r="F591" i="4"/>
  <c r="E591" i="4"/>
  <c r="D591" i="4"/>
  <c r="F590" i="4"/>
  <c r="F589" i="4"/>
  <c r="E589" i="4"/>
  <c r="D589" i="4"/>
  <c r="F588" i="4"/>
  <c r="F587" i="4"/>
  <c r="F586" i="4"/>
  <c r="E585" i="4"/>
  <c r="E584" i="4" s="1"/>
  <c r="D578" i="1"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G226" i="9" s="1"/>
  <c r="E226" i="9" s="1"/>
  <c r="B226" i="9" s="1"/>
  <c r="D536" i="4"/>
  <c r="F536" i="4" s="1"/>
  <c r="F534" i="4"/>
  <c r="F533" i="4"/>
  <c r="E532" i="4"/>
  <c r="D532" i="4"/>
  <c r="F532" i="4" s="1"/>
  <c r="F531" i="4"/>
  <c r="F530" i="4"/>
  <c r="E529" i="4"/>
  <c r="E522" i="4" s="1"/>
  <c r="D529" i="4"/>
  <c r="G222" i="9" s="1"/>
  <c r="E222" i="9" s="1"/>
  <c r="B222" i="9"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0" i="1"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D428" i="4"/>
  <c r="F427" i="4"/>
  <c r="E427" i="4"/>
  <c r="D427" i="4"/>
  <c r="D648"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D379" i="4"/>
  <c r="F378" i="4"/>
  <c r="F377" i="4"/>
  <c r="F376" i="4"/>
  <c r="F375" i="4"/>
  <c r="E374" i="4"/>
  <c r="D374" i="4"/>
  <c r="F374" i="4" s="1"/>
  <c r="D373" i="4"/>
  <c r="F372" i="4"/>
  <c r="F371" i="4"/>
  <c r="F370" i="4"/>
  <c r="F369" i="4"/>
  <c r="F368" i="4"/>
  <c r="F367" i="4"/>
  <c r="E366" i="4"/>
  <c r="E361" i="4" s="1"/>
  <c r="D356" i="1"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4" i="4" s="1"/>
  <c r="F272" i="4"/>
  <c r="F271" i="4"/>
  <c r="F270" i="4"/>
  <c r="E269" i="4"/>
  <c r="E262" i="4" s="1"/>
  <c r="D269" i="4"/>
  <c r="F269" i="4" s="1"/>
  <c r="F268" i="4"/>
  <c r="F267" i="4"/>
  <c r="F266" i="4"/>
  <c r="F265" i="4"/>
  <c r="F264"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D212" i="1"/>
  <c r="D216" i="4"/>
  <c r="F215" i="4"/>
  <c r="F214" i="4"/>
  <c r="F213" i="4"/>
  <c r="F212" i="4"/>
  <c r="F211" i="4"/>
  <c r="F210" i="4"/>
  <c r="F209" i="4"/>
  <c r="D208" i="4"/>
  <c r="F208" i="4" s="1"/>
  <c r="F207" i="4"/>
  <c r="F206" i="4"/>
  <c r="F205" i="4"/>
  <c r="F204" i="4"/>
  <c r="E203" i="4"/>
  <c r="D203" i="4"/>
  <c r="F203" i="4" s="1"/>
  <c r="F201" i="4"/>
  <c r="F200" i="4"/>
  <c r="F199" i="4"/>
  <c r="F198" i="4"/>
  <c r="F197" i="4"/>
  <c r="F196" i="4"/>
  <c r="F195" i="4"/>
  <c r="D190" i="1"/>
  <c r="D194" i="4"/>
  <c r="F193" i="4"/>
  <c r="F192" i="4"/>
  <c r="F191" i="4"/>
  <c r="F190" i="4"/>
  <c r="E189" i="4"/>
  <c r="D189" i="4"/>
  <c r="F189" i="4" s="1"/>
  <c r="F188" i="4"/>
  <c r="F187" i="4"/>
  <c r="F186" i="4"/>
  <c r="F185" i="4"/>
  <c r="F184" i="4"/>
  <c r="F183" i="4"/>
  <c r="F182" i="4"/>
  <c r="F181" i="4"/>
  <c r="F180" i="4"/>
  <c r="F179" i="4"/>
  <c r="D178" i="4"/>
  <c r="F178" i="4" s="1"/>
  <c r="F177" i="4"/>
  <c r="F176" i="4"/>
  <c r="F175" i="4"/>
  <c r="F174" i="4"/>
  <c r="F173" i="4"/>
  <c r="F172" i="4"/>
  <c r="F171" i="4"/>
  <c r="F170" i="4"/>
  <c r="D170" i="4"/>
  <c r="F169" i="4"/>
  <c r="F168" i="4"/>
  <c r="F167" i="4"/>
  <c r="F166" i="4"/>
  <c r="D161" i="1"/>
  <c r="D165" i="4"/>
  <c r="F163" i="4"/>
  <c r="F162" i="4"/>
  <c r="F161" i="4"/>
  <c r="D149" i="1"/>
  <c r="D160" i="4"/>
  <c r="F159" i="4"/>
  <c r="F158" i="4"/>
  <c r="F157" i="4"/>
  <c r="F156" i="4"/>
  <c r="F155" i="4"/>
  <c r="F154"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5" i="4" s="1"/>
  <c r="F133" i="4"/>
  <c r="F132" i="4"/>
  <c r="F131" i="4"/>
  <c r="F130" i="4"/>
  <c r="F129" i="4"/>
  <c r="E129" i="4"/>
  <c r="D129" i="4"/>
  <c r="F128" i="4"/>
  <c r="F127" i="4"/>
  <c r="E126" i="4"/>
  <c r="F126" i="4" s="1"/>
  <c r="D126" i="4"/>
  <c r="D125" i="4" s="1"/>
  <c r="E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D54" i="1" s="1"/>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D7" i="4" s="1"/>
  <c r="E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C1683" i="1"/>
  <c r="G1683" i="1" s="1"/>
  <c r="H1682" i="1"/>
  <c r="C1682" i="1"/>
  <c r="G1682" i="1" s="1"/>
  <c r="C1681" i="1"/>
  <c r="H1681" i="1" s="1"/>
  <c r="C1680" i="1"/>
  <c r="G1680" i="1" s="1"/>
  <c r="H1679" i="1"/>
  <c r="G1679" i="1"/>
  <c r="C1679" i="1"/>
  <c r="C1678" i="1"/>
  <c r="C1677" i="1"/>
  <c r="H1677" i="1" s="1"/>
  <c r="C1676" i="1"/>
  <c r="G1676" i="1" s="1"/>
  <c r="H1675" i="1"/>
  <c r="G1675" i="1"/>
  <c r="C1675" i="1"/>
  <c r="H1674" i="1"/>
  <c r="C1674" i="1"/>
  <c r="G1674" i="1" s="1"/>
  <c r="G1673" i="1"/>
  <c r="C1673" i="1"/>
  <c r="H1673" i="1" s="1"/>
  <c r="C1672" i="1"/>
  <c r="G1672" i="1" s="1"/>
  <c r="H1671" i="1"/>
  <c r="G1671" i="1"/>
  <c r="C1671" i="1"/>
  <c r="C1670" i="1"/>
  <c r="C1669" i="1"/>
  <c r="H1669" i="1" s="1"/>
  <c r="C1668" i="1"/>
  <c r="G1668" i="1" s="1"/>
  <c r="H1667" i="1"/>
  <c r="G1667" i="1"/>
  <c r="C1667" i="1"/>
  <c r="H1666" i="1"/>
  <c r="C1666" i="1"/>
  <c r="G1666" i="1" s="1"/>
  <c r="G1665" i="1"/>
  <c r="C1665" i="1"/>
  <c r="H1665" i="1" s="1"/>
  <c r="C1664" i="1"/>
  <c r="G1664" i="1" s="1"/>
  <c r="H1663" i="1"/>
  <c r="G1663" i="1"/>
  <c r="C1663" i="1"/>
  <c r="C1662" i="1"/>
  <c r="C1661" i="1"/>
  <c r="H1661" i="1" s="1"/>
  <c r="C1660" i="1"/>
  <c r="G1660" i="1" s="1"/>
  <c r="H1659" i="1"/>
  <c r="G1659" i="1"/>
  <c r="C1659" i="1"/>
  <c r="H1658" i="1"/>
  <c r="C1658" i="1"/>
  <c r="G1658" i="1" s="1"/>
  <c r="G1657" i="1"/>
  <c r="C1657" i="1"/>
  <c r="H1657" i="1" s="1"/>
  <c r="C1656" i="1"/>
  <c r="G1656" i="1" s="1"/>
  <c r="H1655" i="1"/>
  <c r="G1655" i="1"/>
  <c r="C1655" i="1"/>
  <c r="C1654" i="1"/>
  <c r="C1653" i="1"/>
  <c r="H1653" i="1" s="1"/>
  <c r="H1652" i="1"/>
  <c r="G1652" i="1"/>
  <c r="C1652" i="1"/>
  <c r="G1651" i="1"/>
  <c r="C1651" i="1"/>
  <c r="H1651" i="1" s="1"/>
  <c r="C1650" i="1"/>
  <c r="H1649" i="1"/>
  <c r="C1649" i="1"/>
  <c r="G1649" i="1" s="1"/>
  <c r="H1648" i="1"/>
  <c r="G1648" i="1"/>
  <c r="C1648" i="1"/>
  <c r="G1647" i="1"/>
  <c r="C1647" i="1"/>
  <c r="H1647" i="1" s="1"/>
  <c r="C1646" i="1"/>
  <c r="H1645" i="1"/>
  <c r="C1645" i="1"/>
  <c r="G1645" i="1" s="1"/>
  <c r="H1644" i="1"/>
  <c r="G1644" i="1"/>
  <c r="C1644" i="1"/>
  <c r="G1643" i="1"/>
  <c r="C1643" i="1"/>
  <c r="H1643" i="1" s="1"/>
  <c r="C1642" i="1"/>
  <c r="H1641" i="1"/>
  <c r="C1641" i="1"/>
  <c r="G1641" i="1" s="1"/>
  <c r="H1640" i="1"/>
  <c r="G1640" i="1"/>
  <c r="C1640" i="1"/>
  <c r="G1639" i="1"/>
  <c r="C1639" i="1"/>
  <c r="H1639" i="1" s="1"/>
  <c r="C1638" i="1"/>
  <c r="H1637" i="1"/>
  <c r="G1637" i="1"/>
  <c r="C1637" i="1"/>
  <c r="H1636" i="1"/>
  <c r="G1636" i="1"/>
  <c r="C1636" i="1"/>
  <c r="C1635" i="1"/>
  <c r="H1635" i="1" s="1"/>
  <c r="C1634" i="1"/>
  <c r="H1633" i="1"/>
  <c r="C1633" i="1"/>
  <c r="G1633" i="1" s="1"/>
  <c r="H1632" i="1"/>
  <c r="G1632" i="1"/>
  <c r="C1632" i="1"/>
  <c r="C1631" i="1"/>
  <c r="H1631" i="1" s="1"/>
  <c r="C1630" i="1"/>
  <c r="H1629" i="1"/>
  <c r="G1629" i="1"/>
  <c r="C1629" i="1"/>
  <c r="H1628" i="1"/>
  <c r="G1628" i="1"/>
  <c r="C1628" i="1"/>
  <c r="C1627" i="1"/>
  <c r="C1626" i="1"/>
  <c r="H1625" i="1"/>
  <c r="G1625" i="1"/>
  <c r="C1625" i="1"/>
  <c r="C1624" i="1"/>
  <c r="H1624" i="1" s="1"/>
  <c r="H1620" i="1"/>
  <c r="G1620" i="1"/>
  <c r="C1620" i="1"/>
  <c r="C1619" i="1"/>
  <c r="C1618" i="1"/>
  <c r="H1617" i="1"/>
  <c r="G1617" i="1"/>
  <c r="C1617" i="1"/>
  <c r="H1616" i="1"/>
  <c r="G1616" i="1"/>
  <c r="C1616" i="1"/>
  <c r="G1615" i="1"/>
  <c r="C1615" i="1"/>
  <c r="H1615" i="1" s="1"/>
  <c r="C1614" i="1"/>
  <c r="H1613" i="1"/>
  <c r="G1613" i="1"/>
  <c r="C1613" i="1"/>
  <c r="H1612" i="1"/>
  <c r="G1612" i="1"/>
  <c r="C1612" i="1"/>
  <c r="G1611" i="1"/>
  <c r="C1611" i="1"/>
  <c r="H1611" i="1" s="1"/>
  <c r="C1610" i="1"/>
  <c r="H1609" i="1"/>
  <c r="G1609" i="1"/>
  <c r="C1609" i="1"/>
  <c r="H1608" i="1"/>
  <c r="G1608" i="1"/>
  <c r="C1608" i="1"/>
  <c r="C1607" i="1"/>
  <c r="H1607" i="1" s="1"/>
  <c r="C1606" i="1"/>
  <c r="C1605" i="1"/>
  <c r="H1605" i="1" s="1"/>
  <c r="C1604" i="1"/>
  <c r="G1604" i="1" s="1"/>
  <c r="C1603" i="1"/>
  <c r="C1602" i="1"/>
  <c r="H1601" i="1"/>
  <c r="G1601" i="1"/>
  <c r="C1601" i="1"/>
  <c r="H1600" i="1"/>
  <c r="G1600" i="1"/>
  <c r="C1600" i="1"/>
  <c r="C1599" i="1"/>
  <c r="H1599" i="1" s="1"/>
  <c r="C1598" i="1"/>
  <c r="H1597" i="1"/>
  <c r="G1597" i="1"/>
  <c r="C1597" i="1"/>
  <c r="H1596" i="1"/>
  <c r="G1596" i="1"/>
  <c r="C1596" i="1"/>
  <c r="G1595" i="1"/>
  <c r="C1595" i="1"/>
  <c r="H1595" i="1" s="1"/>
  <c r="C1594" i="1"/>
  <c r="H1593" i="1"/>
  <c r="G1593" i="1"/>
  <c r="C1593" i="1"/>
  <c r="H1592" i="1"/>
  <c r="G1592" i="1"/>
  <c r="C1592" i="1"/>
  <c r="C1591" i="1"/>
  <c r="H1591" i="1" s="1"/>
  <c r="C1590" i="1"/>
  <c r="H1589" i="1"/>
  <c r="C1589" i="1"/>
  <c r="G1589" i="1" s="1"/>
  <c r="H1588" i="1"/>
  <c r="G1588" i="1"/>
  <c r="C1588" i="1"/>
  <c r="C1587" i="1"/>
  <c r="H1587" i="1" s="1"/>
  <c r="C1586" i="1"/>
  <c r="H1584" i="1"/>
  <c r="G1584" i="1"/>
  <c r="C1584" i="1"/>
  <c r="C1582" i="1"/>
  <c r="J1581" i="1"/>
  <c r="D1581" i="1"/>
  <c r="G1581" i="1" s="1"/>
  <c r="I1581" i="1" s="1"/>
  <c r="C1581" i="1"/>
  <c r="H1581" i="1" s="1"/>
  <c r="D1580" i="1"/>
  <c r="C1580" i="1"/>
  <c r="J1579" i="1"/>
  <c r="D1579" i="1"/>
  <c r="G1579" i="1" s="1"/>
  <c r="C1579" i="1"/>
  <c r="H1579" i="1" s="1"/>
  <c r="D1578" i="1"/>
  <c r="C1578" i="1"/>
  <c r="H1577" i="1"/>
  <c r="D1577" i="1"/>
  <c r="C1577" i="1"/>
  <c r="G1577" i="1" s="1"/>
  <c r="J1576" i="1"/>
  <c r="G1576" i="1"/>
  <c r="I1576" i="1" s="1"/>
  <c r="D1576" i="1"/>
  <c r="C1576" i="1"/>
  <c r="H1576" i="1" s="1"/>
  <c r="H1575" i="1"/>
  <c r="D1575" i="1"/>
  <c r="C1575" i="1"/>
  <c r="J1574" i="1"/>
  <c r="G1574" i="1"/>
  <c r="I1574" i="1" s="1"/>
  <c r="D1574" i="1"/>
  <c r="C1574" i="1"/>
  <c r="H1574" i="1" s="1"/>
  <c r="H1573" i="1"/>
  <c r="D1573" i="1"/>
  <c r="C1573" i="1"/>
  <c r="H1572" i="1"/>
  <c r="D1572" i="1"/>
  <c r="C1572" i="1"/>
  <c r="G1572" i="1" s="1"/>
  <c r="D1571" i="1"/>
  <c r="C1571" i="1"/>
  <c r="D1570" i="1"/>
  <c r="C1570" i="1"/>
  <c r="D1569" i="1"/>
  <c r="C1569" i="1"/>
  <c r="D1568" i="1"/>
  <c r="C1568" i="1"/>
  <c r="D1567" i="1"/>
  <c r="C1567" i="1"/>
  <c r="D1566" i="1"/>
  <c r="C1566" i="1"/>
  <c r="D1565" i="1"/>
  <c r="C1565" i="1"/>
  <c r="D1564" i="1"/>
  <c r="C1564" i="1"/>
  <c r="D1563" i="1"/>
  <c r="G1563" i="1" s="1"/>
  <c r="C1563" i="1"/>
  <c r="H1563" i="1" s="1"/>
  <c r="D1562" i="1"/>
  <c r="C1562" i="1"/>
  <c r="J1561" i="1"/>
  <c r="D1561" i="1"/>
  <c r="G1561" i="1" s="1"/>
  <c r="I1561" i="1" s="1"/>
  <c r="C1561" i="1"/>
  <c r="H1561" i="1" s="1"/>
  <c r="D1560" i="1"/>
  <c r="C1560" i="1"/>
  <c r="J1559" i="1"/>
  <c r="D1559" i="1"/>
  <c r="G1559" i="1" s="1"/>
  <c r="C1559" i="1"/>
  <c r="H1559" i="1" s="1"/>
  <c r="D1558" i="1"/>
  <c r="C1558" i="1"/>
  <c r="J1557" i="1"/>
  <c r="D1557" i="1"/>
  <c r="G1557" i="1" s="1"/>
  <c r="I1557" i="1" s="1"/>
  <c r="C1557" i="1"/>
  <c r="H1557" i="1" s="1"/>
  <c r="G1556" i="1"/>
  <c r="D1556" i="1"/>
  <c r="C1556" i="1"/>
  <c r="H1556" i="1" s="1"/>
  <c r="D1555" i="1"/>
  <c r="G1555" i="1" s="1"/>
  <c r="C1555" i="1"/>
  <c r="H1554" i="1"/>
  <c r="D1554" i="1"/>
  <c r="C1554" i="1"/>
  <c r="D1553" i="1"/>
  <c r="J1553" i="1" s="1"/>
  <c r="C1553" i="1"/>
  <c r="H1552" i="1"/>
  <c r="D1552" i="1"/>
  <c r="C1552" i="1"/>
  <c r="D1551" i="1"/>
  <c r="J1551" i="1" s="1"/>
  <c r="C1551" i="1"/>
  <c r="H1550" i="1"/>
  <c r="D1550" i="1"/>
  <c r="C1550" i="1"/>
  <c r="D1549" i="1"/>
  <c r="J1549" i="1" s="1"/>
  <c r="C1549" i="1"/>
  <c r="H1548" i="1"/>
  <c r="D1548" i="1"/>
  <c r="C1548" i="1"/>
  <c r="D1547" i="1"/>
  <c r="C1547" i="1"/>
  <c r="H1546" i="1"/>
  <c r="G1546" i="1"/>
  <c r="I1546" i="1" s="1"/>
  <c r="D1546" i="1"/>
  <c r="C1546" i="1"/>
  <c r="J1546" i="1" s="1"/>
  <c r="D1545" i="1"/>
  <c r="C1545" i="1"/>
  <c r="H1544" i="1"/>
  <c r="G1544" i="1"/>
  <c r="I1544" i="1" s="1"/>
  <c r="D1544" i="1"/>
  <c r="C1544" i="1"/>
  <c r="J1544" i="1" s="1"/>
  <c r="D1543" i="1"/>
  <c r="C1543" i="1"/>
  <c r="H1542" i="1"/>
  <c r="G1542" i="1"/>
  <c r="I1542" i="1" s="1"/>
  <c r="D1542" i="1"/>
  <c r="J1542" i="1" s="1"/>
  <c r="C1542" i="1"/>
  <c r="D1541" i="1"/>
  <c r="C1541" i="1"/>
  <c r="D1540" i="1"/>
  <c r="C1540" i="1"/>
  <c r="D1539"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H1455" i="1"/>
  <c r="D1455" i="1"/>
  <c r="C1455" i="1"/>
  <c r="D1454" i="1"/>
  <c r="H1454" i="1" s="1"/>
  <c r="C1454" i="1"/>
  <c r="D1453" i="1"/>
  <c r="H1453" i="1" s="1"/>
  <c r="C1453" i="1"/>
  <c r="G1452" i="1"/>
  <c r="D1452" i="1"/>
  <c r="H1452" i="1" s="1"/>
  <c r="C1452" i="1"/>
  <c r="G1451" i="1"/>
  <c r="D1451" i="1"/>
  <c r="H1451" i="1" s="1"/>
  <c r="C1451" i="1"/>
  <c r="D1450" i="1"/>
  <c r="H1450" i="1" s="1"/>
  <c r="C1450" i="1"/>
  <c r="D1449" i="1"/>
  <c r="H1449" i="1" s="1"/>
  <c r="C1449" i="1"/>
  <c r="G1448" i="1"/>
  <c r="D1448" i="1"/>
  <c r="H1448" i="1" s="1"/>
  <c r="C1448" i="1"/>
  <c r="G1447" i="1"/>
  <c r="D1447" i="1"/>
  <c r="H1447" i="1" s="1"/>
  <c r="C1447" i="1"/>
  <c r="D1446" i="1"/>
  <c r="H1446" i="1" s="1"/>
  <c r="C1446" i="1"/>
  <c r="D1445" i="1"/>
  <c r="H1445" i="1" s="1"/>
  <c r="C1445" i="1"/>
  <c r="G1444" i="1"/>
  <c r="D1444" i="1"/>
  <c r="H1444" i="1" s="1"/>
  <c r="C1444" i="1"/>
  <c r="G1443" i="1"/>
  <c r="D1443" i="1"/>
  <c r="H1443" i="1" s="1"/>
  <c r="C1443" i="1"/>
  <c r="D1442" i="1"/>
  <c r="H1442" i="1" s="1"/>
  <c r="C1442" i="1"/>
  <c r="D1441" i="1"/>
  <c r="H1441" i="1" s="1"/>
  <c r="C1441" i="1"/>
  <c r="G1440" i="1"/>
  <c r="D1440" i="1"/>
  <c r="H1440" i="1" s="1"/>
  <c r="C1440" i="1"/>
  <c r="G1439" i="1"/>
  <c r="D1439" i="1"/>
  <c r="H1439" i="1" s="1"/>
  <c r="C1439" i="1"/>
  <c r="D1438" i="1"/>
  <c r="H1438" i="1" s="1"/>
  <c r="C1438" i="1"/>
  <c r="D1437" i="1"/>
  <c r="H1437" i="1" s="1"/>
  <c r="C1437" i="1"/>
  <c r="G1436" i="1"/>
  <c r="D1436" i="1"/>
  <c r="H1436" i="1" s="1"/>
  <c r="C1436" i="1"/>
  <c r="G1435" i="1"/>
  <c r="D1435" i="1"/>
  <c r="H1435" i="1" s="1"/>
  <c r="C1435" i="1"/>
  <c r="D1434" i="1"/>
  <c r="H1434" i="1" s="1"/>
  <c r="C1434" i="1"/>
  <c r="D1433" i="1"/>
  <c r="H1433" i="1" s="1"/>
  <c r="C1433" i="1"/>
  <c r="G1432" i="1"/>
  <c r="D1432" i="1"/>
  <c r="H1432" i="1" s="1"/>
  <c r="C1432" i="1"/>
  <c r="D1430" i="1"/>
  <c r="H1430" i="1" s="1"/>
  <c r="C1430" i="1"/>
  <c r="G1429" i="1"/>
  <c r="D1429" i="1"/>
  <c r="H1429" i="1" s="1"/>
  <c r="C1429" i="1"/>
  <c r="G1428" i="1"/>
  <c r="D1428" i="1"/>
  <c r="H1428" i="1" s="1"/>
  <c r="C1428" i="1"/>
  <c r="D1427" i="1"/>
  <c r="H1427" i="1" s="1"/>
  <c r="C1427" i="1"/>
  <c r="D1426" i="1"/>
  <c r="H1426" i="1" s="1"/>
  <c r="C1426" i="1"/>
  <c r="G1425" i="1"/>
  <c r="D1425" i="1"/>
  <c r="H1425" i="1" s="1"/>
  <c r="C1425" i="1"/>
  <c r="G1424" i="1"/>
  <c r="D1424" i="1"/>
  <c r="H1424" i="1" s="1"/>
  <c r="C1424" i="1"/>
  <c r="D1423" i="1"/>
  <c r="H1423" i="1" s="1"/>
  <c r="C1423" i="1"/>
  <c r="D1422" i="1"/>
  <c r="H1422" i="1" s="1"/>
  <c r="C1422" i="1"/>
  <c r="G1421" i="1"/>
  <c r="D1421" i="1"/>
  <c r="H1421" i="1" s="1"/>
  <c r="C1421" i="1"/>
  <c r="G1420" i="1"/>
  <c r="D1420" i="1"/>
  <c r="H1420" i="1" s="1"/>
  <c r="C1420" i="1"/>
  <c r="D1419" i="1"/>
  <c r="H1419" i="1" s="1"/>
  <c r="C1419" i="1"/>
  <c r="D1418" i="1"/>
  <c r="H1418" i="1" s="1"/>
  <c r="C1418" i="1"/>
  <c r="G1417" i="1"/>
  <c r="D1417" i="1"/>
  <c r="H1417" i="1" s="1"/>
  <c r="C1417" i="1"/>
  <c r="G1416" i="1"/>
  <c r="D1416" i="1"/>
  <c r="H1416" i="1" s="1"/>
  <c r="C1416" i="1"/>
  <c r="D1415" i="1"/>
  <c r="H1415" i="1" s="1"/>
  <c r="C1415" i="1"/>
  <c r="D1414" i="1"/>
  <c r="H1414" i="1" s="1"/>
  <c r="C1414" i="1"/>
  <c r="G1413" i="1"/>
  <c r="D1413" i="1"/>
  <c r="H1413" i="1" s="1"/>
  <c r="C1413" i="1"/>
  <c r="G1412" i="1"/>
  <c r="D1412" i="1"/>
  <c r="H1412" i="1" s="1"/>
  <c r="C1412" i="1"/>
  <c r="D1411" i="1"/>
  <c r="H1411" i="1" s="1"/>
  <c r="C1411" i="1"/>
  <c r="D1410" i="1"/>
  <c r="H1410" i="1" s="1"/>
  <c r="C1410" i="1"/>
  <c r="G1409" i="1"/>
  <c r="D1409" i="1"/>
  <c r="H1409" i="1" s="1"/>
  <c r="C1409" i="1"/>
  <c r="G1408" i="1"/>
  <c r="D1408" i="1"/>
  <c r="H1408" i="1" s="1"/>
  <c r="C1408" i="1"/>
  <c r="D1407" i="1"/>
  <c r="H1407" i="1" s="1"/>
  <c r="C1407" i="1"/>
  <c r="D1406" i="1"/>
  <c r="H1406" i="1" s="1"/>
  <c r="C1406" i="1"/>
  <c r="G1405" i="1"/>
  <c r="D1405" i="1"/>
  <c r="H1405" i="1" s="1"/>
  <c r="C1405" i="1"/>
  <c r="G1404" i="1"/>
  <c r="D1404" i="1"/>
  <c r="H1404" i="1" s="1"/>
  <c r="C1404" i="1"/>
  <c r="D1403" i="1"/>
  <c r="H1403" i="1" s="1"/>
  <c r="C1403" i="1"/>
  <c r="D1402" i="1"/>
  <c r="H1402" i="1" s="1"/>
  <c r="C1402" i="1"/>
  <c r="D1401" i="1"/>
  <c r="D1400" i="1"/>
  <c r="H1400" i="1" s="1"/>
  <c r="C1400" i="1"/>
  <c r="D1399" i="1"/>
  <c r="H1399" i="1" s="1"/>
  <c r="C1399" i="1"/>
  <c r="G1398" i="1"/>
  <c r="D1398" i="1"/>
  <c r="H1398" i="1" s="1"/>
  <c r="C1398" i="1"/>
  <c r="G1397" i="1"/>
  <c r="D1397" i="1"/>
  <c r="H1397" i="1" s="1"/>
  <c r="C1397" i="1"/>
  <c r="D1396" i="1"/>
  <c r="H1396" i="1" s="1"/>
  <c r="C1396" i="1"/>
  <c r="D1395" i="1"/>
  <c r="H1395" i="1" s="1"/>
  <c r="C1395" i="1"/>
  <c r="G1394" i="1"/>
  <c r="D1394" i="1"/>
  <c r="H1394" i="1" s="1"/>
  <c r="C1394" i="1"/>
  <c r="G1393" i="1"/>
  <c r="D1393" i="1"/>
  <c r="H1393" i="1" s="1"/>
  <c r="C1393" i="1"/>
  <c r="D1392" i="1"/>
  <c r="H1392" i="1" s="1"/>
  <c r="C1392" i="1"/>
  <c r="D1391" i="1"/>
  <c r="H1391" i="1" s="1"/>
  <c r="C1391" i="1"/>
  <c r="G1390" i="1"/>
  <c r="D1390" i="1"/>
  <c r="H1390" i="1" s="1"/>
  <c r="C1390" i="1"/>
  <c r="G1389" i="1"/>
  <c r="D1389" i="1"/>
  <c r="H1389" i="1" s="1"/>
  <c r="C1389" i="1"/>
  <c r="D1388" i="1"/>
  <c r="H1388" i="1" s="1"/>
  <c r="C1388" i="1"/>
  <c r="D1387" i="1"/>
  <c r="H1387" i="1" s="1"/>
  <c r="C1387" i="1"/>
  <c r="G1386" i="1"/>
  <c r="D1386" i="1"/>
  <c r="H1386" i="1" s="1"/>
  <c r="C1386" i="1"/>
  <c r="G1385" i="1"/>
  <c r="D1385" i="1"/>
  <c r="H1385" i="1" s="1"/>
  <c r="C1385" i="1"/>
  <c r="D1384" i="1"/>
  <c r="H1384" i="1" s="1"/>
  <c r="C1384" i="1"/>
  <c r="D1383" i="1"/>
  <c r="H1383" i="1" s="1"/>
  <c r="C1383" i="1"/>
  <c r="G1382" i="1"/>
  <c r="D1382" i="1"/>
  <c r="H1382" i="1" s="1"/>
  <c r="C1382" i="1"/>
  <c r="G1381" i="1"/>
  <c r="D1381" i="1"/>
  <c r="H1381" i="1" s="1"/>
  <c r="C1381" i="1"/>
  <c r="D1380" i="1"/>
  <c r="H1380" i="1" s="1"/>
  <c r="C1380" i="1"/>
  <c r="D1379" i="1"/>
  <c r="H1379" i="1" s="1"/>
  <c r="C1379" i="1"/>
  <c r="G1378" i="1"/>
  <c r="D1378" i="1"/>
  <c r="H1378" i="1" s="1"/>
  <c r="C1378" i="1"/>
  <c r="G1377" i="1"/>
  <c r="D1377" i="1"/>
  <c r="H1377" i="1" s="1"/>
  <c r="C1377" i="1"/>
  <c r="D1376" i="1"/>
  <c r="H1376" i="1" s="1"/>
  <c r="C1376" i="1"/>
  <c r="D1375" i="1"/>
  <c r="H1375" i="1" s="1"/>
  <c r="C1375" i="1"/>
  <c r="G1374" i="1"/>
  <c r="D1374" i="1"/>
  <c r="H1374" i="1" s="1"/>
  <c r="C1374" i="1"/>
  <c r="G1373" i="1"/>
  <c r="D1373" i="1"/>
  <c r="H1373" i="1" s="1"/>
  <c r="C1373" i="1"/>
  <c r="D1372" i="1"/>
  <c r="H1372" i="1" s="1"/>
  <c r="C1372" i="1"/>
  <c r="D1371" i="1"/>
  <c r="H1371" i="1" s="1"/>
  <c r="C1371" i="1"/>
  <c r="G1370" i="1"/>
  <c r="D1370" i="1"/>
  <c r="H1370" i="1" s="1"/>
  <c r="C1370" i="1"/>
  <c r="G1369" i="1"/>
  <c r="D1369" i="1"/>
  <c r="H1369" i="1" s="1"/>
  <c r="C1369" i="1"/>
  <c r="D1368" i="1"/>
  <c r="H1368" i="1" s="1"/>
  <c r="C1368" i="1"/>
  <c r="D1367" i="1"/>
  <c r="H1367" i="1" s="1"/>
  <c r="C1367" i="1"/>
  <c r="G1366" i="1"/>
  <c r="D1366" i="1"/>
  <c r="H1366" i="1" s="1"/>
  <c r="C1366" i="1"/>
  <c r="G1365" i="1"/>
  <c r="D1365" i="1"/>
  <c r="H1365" i="1" s="1"/>
  <c r="C1365" i="1"/>
  <c r="D1364" i="1"/>
  <c r="H1364" i="1" s="1"/>
  <c r="C1364" i="1"/>
  <c r="D1363" i="1"/>
  <c r="H1363" i="1" s="1"/>
  <c r="C1363" i="1"/>
  <c r="G1362" i="1"/>
  <c r="D1362" i="1"/>
  <c r="H1362" i="1" s="1"/>
  <c r="C1362" i="1"/>
  <c r="G1361" i="1"/>
  <c r="D1361" i="1"/>
  <c r="H1361" i="1" s="1"/>
  <c r="C1361" i="1"/>
  <c r="D1360" i="1"/>
  <c r="H1360" i="1" s="1"/>
  <c r="C1360" i="1"/>
  <c r="D1359" i="1"/>
  <c r="H1359" i="1" s="1"/>
  <c r="C1359" i="1"/>
  <c r="G1358" i="1"/>
  <c r="D1358" i="1"/>
  <c r="H1358" i="1" s="1"/>
  <c r="C1358" i="1"/>
  <c r="G1357" i="1"/>
  <c r="D1357" i="1"/>
  <c r="H1357" i="1" s="1"/>
  <c r="C1357" i="1"/>
  <c r="D1356" i="1"/>
  <c r="H1356" i="1" s="1"/>
  <c r="C1356" i="1"/>
  <c r="D1355" i="1"/>
  <c r="H1355" i="1" s="1"/>
  <c r="C1355" i="1"/>
  <c r="G1354" i="1"/>
  <c r="D1354" i="1"/>
  <c r="H1354" i="1" s="1"/>
  <c r="C1354" i="1"/>
  <c r="G1353" i="1"/>
  <c r="D1353" i="1"/>
  <c r="H1353" i="1" s="1"/>
  <c r="C1353" i="1"/>
  <c r="D1352" i="1"/>
  <c r="H1352" i="1" s="1"/>
  <c r="C1352" i="1"/>
  <c r="D1351" i="1"/>
  <c r="H1351" i="1" s="1"/>
  <c r="C1351" i="1"/>
  <c r="G1350" i="1"/>
  <c r="D1350" i="1"/>
  <c r="H1350" i="1" s="1"/>
  <c r="C1350" i="1"/>
  <c r="G1349" i="1"/>
  <c r="D1349" i="1"/>
  <c r="H1349" i="1" s="1"/>
  <c r="C1349" i="1"/>
  <c r="D1348" i="1"/>
  <c r="H1348" i="1" s="1"/>
  <c r="C1348" i="1"/>
  <c r="D1347" i="1"/>
  <c r="H1347" i="1" s="1"/>
  <c r="C1347" i="1"/>
  <c r="G1346" i="1"/>
  <c r="D1346" i="1"/>
  <c r="H1346" i="1" s="1"/>
  <c r="C1346" i="1"/>
  <c r="D1345" i="1"/>
  <c r="H1345" i="1" s="1"/>
  <c r="C1345" i="1"/>
  <c r="D1344" i="1"/>
  <c r="H1344" i="1" s="1"/>
  <c r="C1344" i="1"/>
  <c r="D1343" i="1"/>
  <c r="H1343" i="1" s="1"/>
  <c r="C1343" i="1"/>
  <c r="G1342" i="1"/>
  <c r="D1342" i="1"/>
  <c r="H1342" i="1" s="1"/>
  <c r="C1342" i="1"/>
  <c r="G1341" i="1"/>
  <c r="D1341" i="1"/>
  <c r="H1341" i="1" s="1"/>
  <c r="C1341" i="1"/>
  <c r="D1340" i="1"/>
  <c r="H1340" i="1" s="1"/>
  <c r="C1340" i="1"/>
  <c r="D1339" i="1"/>
  <c r="H1339" i="1" s="1"/>
  <c r="C1339" i="1"/>
  <c r="G1338" i="1"/>
  <c r="D1338" i="1"/>
  <c r="H1338" i="1" s="1"/>
  <c r="C1338" i="1"/>
  <c r="G1337" i="1"/>
  <c r="D1337" i="1"/>
  <c r="H1337" i="1" s="1"/>
  <c r="C1337" i="1"/>
  <c r="D1336" i="1"/>
  <c r="H1336" i="1" s="1"/>
  <c r="C1336" i="1"/>
  <c r="D1335" i="1"/>
  <c r="H1335" i="1" s="1"/>
  <c r="C1335" i="1"/>
  <c r="G1334" i="1"/>
  <c r="D1334" i="1"/>
  <c r="H1334" i="1" s="1"/>
  <c r="C1334" i="1"/>
  <c r="G1333" i="1"/>
  <c r="D1333" i="1"/>
  <c r="H1333" i="1" s="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G1305" i="1"/>
  <c r="D1305" i="1"/>
  <c r="H1305" i="1" s="1"/>
  <c r="C1305" i="1"/>
  <c r="H1304" i="1"/>
  <c r="G1304" i="1"/>
  <c r="D1304" i="1"/>
  <c r="C1304" i="1"/>
  <c r="H1303" i="1"/>
  <c r="G1303" i="1"/>
  <c r="D1303" i="1"/>
  <c r="C1303" i="1"/>
  <c r="H1302" i="1"/>
  <c r="G1302" i="1"/>
  <c r="D1302" i="1"/>
  <c r="C1302" i="1"/>
  <c r="H1301" i="1"/>
  <c r="G1301" i="1"/>
  <c r="D1301" i="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C1266" i="1"/>
  <c r="H1265" i="1"/>
  <c r="G1265" i="1"/>
  <c r="D1265" i="1"/>
  <c r="C1265" i="1"/>
  <c r="C1264" i="1"/>
  <c r="H1263" i="1"/>
  <c r="G1263" i="1"/>
  <c r="D1263" i="1"/>
  <c r="C1263" i="1"/>
  <c r="H1262" i="1"/>
  <c r="G1262" i="1"/>
  <c r="D1262" i="1"/>
  <c r="C1262" i="1"/>
  <c r="D1261" i="1"/>
  <c r="H1261" i="1" s="1"/>
  <c r="C1261" i="1"/>
  <c r="D1260" i="1"/>
  <c r="H1260" i="1" s="1"/>
  <c r="C1260" i="1"/>
  <c r="H1258" i="1"/>
  <c r="G1258" i="1"/>
  <c r="D1258" i="1"/>
  <c r="C1258" i="1"/>
  <c r="H1257" i="1"/>
  <c r="D1257" i="1"/>
  <c r="G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D1200" i="1"/>
  <c r="G1200" i="1" s="1"/>
  <c r="C1200" i="1"/>
  <c r="H1199" i="1"/>
  <c r="G1199" i="1"/>
  <c r="D1199" i="1"/>
  <c r="C1199" i="1"/>
  <c r="H1198" i="1"/>
  <c r="G1198" i="1"/>
  <c r="D1198" i="1"/>
  <c r="C1198" i="1"/>
  <c r="H1197" i="1"/>
  <c r="G1197" i="1"/>
  <c r="D1197" i="1"/>
  <c r="C1197" i="1"/>
  <c r="H1196" i="1"/>
  <c r="D1196" i="1"/>
  <c r="G1196" i="1" s="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D1187" i="1"/>
  <c r="H1187" i="1" s="1"/>
  <c r="C1187" i="1"/>
  <c r="H1186" i="1"/>
  <c r="G1186" i="1"/>
  <c r="D1186" i="1"/>
  <c r="C1186" i="1"/>
  <c r="D1185" i="1"/>
  <c r="H1185" i="1" s="1"/>
  <c r="C1185" i="1"/>
  <c r="D1184" i="1"/>
  <c r="H1184" i="1" s="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D1166" i="1"/>
  <c r="G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D1158" i="1"/>
  <c r="H1158" i="1" s="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D1080" i="1"/>
  <c r="G1080" i="1" s="1"/>
  <c r="C1080" i="1"/>
  <c r="H1079" i="1"/>
  <c r="G1079" i="1"/>
  <c r="D1079" i="1"/>
  <c r="C1079" i="1"/>
  <c r="H1078" i="1"/>
  <c r="D1078" i="1"/>
  <c r="G1078" i="1" s="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D1053" i="1"/>
  <c r="G1053" i="1" s="1"/>
  <c r="C1053" i="1"/>
  <c r="H1052" i="1"/>
  <c r="D1052" i="1"/>
  <c r="G1052" i="1" s="1"/>
  <c r="C1052" i="1"/>
  <c r="H1051" i="1"/>
  <c r="G1051" i="1"/>
  <c r="D1051" i="1"/>
  <c r="C1051" i="1"/>
  <c r="D1050" i="1"/>
  <c r="G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D1039" i="1"/>
  <c r="G1039" i="1" s="1"/>
  <c r="C1039" i="1"/>
  <c r="H1038" i="1"/>
  <c r="G1038" i="1"/>
  <c r="D1038" i="1"/>
  <c r="C1038" i="1"/>
  <c r="H1037" i="1"/>
  <c r="G1037" i="1"/>
  <c r="D1037" i="1"/>
  <c r="C1037" i="1"/>
  <c r="H1036" i="1"/>
  <c r="G1036" i="1"/>
  <c r="D1036" i="1"/>
  <c r="C1036" i="1"/>
  <c r="H1035" i="1"/>
  <c r="D1035" i="1"/>
  <c r="G1035" i="1" s="1"/>
  <c r="C1035" i="1"/>
  <c r="D1034" i="1"/>
  <c r="G1034" i="1" s="1"/>
  <c r="C1034" i="1"/>
  <c r="D1033" i="1"/>
  <c r="G1033" i="1" s="1"/>
  <c r="C1033" i="1"/>
  <c r="H1032" i="1"/>
  <c r="G1032" i="1"/>
  <c r="D1032" i="1"/>
  <c r="C1032" i="1"/>
  <c r="H1031" i="1"/>
  <c r="D1031" i="1"/>
  <c r="G1031" i="1" s="1"/>
  <c r="C1031" i="1"/>
  <c r="H1030" i="1"/>
  <c r="G1030" i="1"/>
  <c r="D1030" i="1"/>
  <c r="C1030" i="1"/>
  <c r="H1029" i="1"/>
  <c r="G1029" i="1"/>
  <c r="D1029" i="1"/>
  <c r="C1029" i="1"/>
  <c r="H1028" i="1"/>
  <c r="G1028" i="1"/>
  <c r="D1028" i="1"/>
  <c r="C1028" i="1"/>
  <c r="H1027" i="1"/>
  <c r="G1027" i="1"/>
  <c r="D1027" i="1"/>
  <c r="C1027" i="1"/>
  <c r="H1026" i="1"/>
  <c r="D1026" i="1"/>
  <c r="G1026" i="1" s="1"/>
  <c r="C1026" i="1"/>
  <c r="H1025" i="1"/>
  <c r="D1025" i="1"/>
  <c r="G1025" i="1" s="1"/>
  <c r="C1025" i="1"/>
  <c r="D1024" i="1"/>
  <c r="G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D1015" i="1"/>
  <c r="C1015" i="1"/>
  <c r="H1015" i="1" s="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D730" i="1"/>
  <c r="G730" i="1" s="1"/>
  <c r="C730" i="1"/>
  <c r="H729" i="1"/>
  <c r="G729" i="1"/>
  <c r="D729" i="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G663" i="1" s="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H647" i="1" s="1"/>
  <c r="C647" i="1"/>
  <c r="D646" i="1"/>
  <c r="G646" i="1" s="1"/>
  <c r="C646" i="1"/>
  <c r="H645" i="1"/>
  <c r="G645" i="1"/>
  <c r="D645" i="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D399" i="1"/>
  <c r="H399" i="1" s="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D300" i="1"/>
  <c r="H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G176" i="1"/>
  <c r="D176" i="1"/>
  <c r="C176" i="1"/>
  <c r="D175" i="1"/>
  <c r="H175" i="1" s="1"/>
  <c r="C175" i="1"/>
  <c r="D174" i="1"/>
  <c r="H174" i="1" s="1"/>
  <c r="C174" i="1"/>
  <c r="H173" i="1"/>
  <c r="D173" i="1"/>
  <c r="G173" i="1" s="1"/>
  <c r="C173" i="1"/>
  <c r="H172" i="1"/>
  <c r="G172" i="1"/>
  <c r="D172" i="1"/>
  <c r="C172" i="1"/>
  <c r="H171" i="1"/>
  <c r="G171" i="1"/>
  <c r="D171" i="1"/>
  <c r="C171" i="1"/>
  <c r="H170" i="1"/>
  <c r="G170" i="1"/>
  <c r="D170" i="1"/>
  <c r="C170" i="1"/>
  <c r="D169" i="1"/>
  <c r="G169" i="1" s="1"/>
  <c r="C169" i="1"/>
  <c r="H168" i="1"/>
  <c r="G168" i="1"/>
  <c r="D168" i="1"/>
  <c r="C168" i="1"/>
  <c r="H167" i="1"/>
  <c r="D167" i="1"/>
  <c r="G167" i="1" s="1"/>
  <c r="C167" i="1"/>
  <c r="D166" i="1"/>
  <c r="G166" i="1" s="1"/>
  <c r="C166" i="1"/>
  <c r="H165" i="1"/>
  <c r="G165" i="1"/>
  <c r="D165" i="1"/>
  <c r="C165" i="1"/>
  <c r="H164" i="1"/>
  <c r="G164" i="1"/>
  <c r="D164" i="1"/>
  <c r="C164" i="1"/>
  <c r="H163" i="1"/>
  <c r="G163" i="1"/>
  <c r="D163" i="1"/>
  <c r="C163" i="1"/>
  <c r="H162" i="1"/>
  <c r="G162" i="1"/>
  <c r="D162" i="1"/>
  <c r="C162" i="1"/>
  <c r="C161" i="1"/>
  <c r="H159" i="1"/>
  <c r="G159" i="1"/>
  <c r="D159" i="1"/>
  <c r="C159" i="1"/>
  <c r="D158" i="1"/>
  <c r="H158" i="1" s="1"/>
  <c r="C158" i="1"/>
  <c r="H157" i="1"/>
  <c r="G157" i="1"/>
  <c r="D157" i="1"/>
  <c r="C157" i="1"/>
  <c r="D156" i="1"/>
  <c r="H156" i="1" s="1"/>
  <c r="C156" i="1"/>
  <c r="D155" i="1"/>
  <c r="G155" i="1" s="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D55" i="1"/>
  <c r="G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648" i="4" l="1"/>
  <c r="H646" i="1"/>
  <c r="G1681" i="1"/>
  <c r="H1683" i="1"/>
  <c r="G300" i="1"/>
  <c r="G1345" i="1"/>
  <c r="G1292" i="1"/>
  <c r="G1260" i="1"/>
  <c r="G1261" i="1"/>
  <c r="E303" i="9"/>
  <c r="B303" i="9" s="1"/>
  <c r="D1256" i="1"/>
  <c r="H1224" i="1"/>
  <c r="G1224" i="1"/>
  <c r="E219" i="5"/>
  <c r="F220" i="5"/>
  <c r="E337" i="9"/>
  <c r="B337" i="9" s="1"/>
  <c r="H336" i="9"/>
  <c r="D1182" i="1"/>
  <c r="H1182" i="1" s="1"/>
  <c r="G1185" i="1"/>
  <c r="G1187" i="1"/>
  <c r="E336" i="9"/>
  <c r="B336" i="9" s="1"/>
  <c r="G1184" i="1"/>
  <c r="G1183" i="1"/>
  <c r="G1167" i="1"/>
  <c r="G1161" i="1"/>
  <c r="G1155" i="1"/>
  <c r="G1158" i="1"/>
  <c r="H1033" i="1"/>
  <c r="H1013" i="1"/>
  <c r="H730" i="1"/>
  <c r="G727" i="1"/>
  <c r="G726" i="1"/>
  <c r="H663" i="1"/>
  <c r="G662" i="1"/>
  <c r="G123" i="1"/>
  <c r="G122" i="1"/>
  <c r="H121" i="1"/>
  <c r="F125" i="4"/>
  <c r="G54" i="1"/>
  <c r="H54" i="1"/>
  <c r="F58" i="4"/>
  <c r="E49" i="4"/>
  <c r="D45" i="1" s="1"/>
  <c r="H169" i="1"/>
  <c r="E326" i="9"/>
  <c r="B326" i="9" s="1"/>
  <c r="G647" i="1"/>
  <c r="H649" i="1"/>
  <c r="E327" i="9"/>
  <c r="B327" i="9" s="1"/>
  <c r="E36" i="9"/>
  <c r="B36" i="9" s="1"/>
  <c r="E37" i="9"/>
  <c r="B37" i="9" s="1"/>
  <c r="G204" i="1"/>
  <c r="E320" i="9"/>
  <c r="B320" i="9" s="1"/>
  <c r="E311" i="9"/>
  <c r="B311" i="9" s="1"/>
  <c r="C1585" i="1"/>
  <c r="G1624" i="1"/>
  <c r="H1604" i="1"/>
  <c r="G1605" i="1"/>
  <c r="F107" i="6"/>
  <c r="G1015" i="1"/>
  <c r="G1013" i="1"/>
  <c r="H1057" i="1"/>
  <c r="H1050" i="1"/>
  <c r="H1034" i="1"/>
  <c r="H1024" i="1"/>
  <c r="E12" i="5"/>
  <c r="D1017" i="1" s="1"/>
  <c r="F8" i="5"/>
  <c r="G1085" i="1"/>
  <c r="G1075" i="1"/>
  <c r="H1075" i="1"/>
  <c r="F71" i="5"/>
  <c r="D1076" i="1"/>
  <c r="G396" i="1"/>
  <c r="G399" i="1"/>
  <c r="G374" i="1"/>
  <c r="G381" i="1"/>
  <c r="D368" i="1"/>
  <c r="G368" i="1" s="1"/>
  <c r="D361" i="1"/>
  <c r="G212" i="1"/>
  <c r="H212" i="1"/>
  <c r="F216" i="4"/>
  <c r="D198" i="1"/>
  <c r="G190" i="1"/>
  <c r="H190" i="1"/>
  <c r="F194" i="4"/>
  <c r="F242" i="9"/>
  <c r="E53" i="9"/>
  <c r="B53" i="9" s="1"/>
  <c r="G174" i="1"/>
  <c r="G175" i="1"/>
  <c r="H166" i="1"/>
  <c r="G161" i="1"/>
  <c r="H161" i="1"/>
  <c r="F165" i="4"/>
  <c r="D160" i="1"/>
  <c r="G156" i="1"/>
  <c r="G158" i="1"/>
  <c r="F160" i="4"/>
  <c r="H155" i="1"/>
  <c r="H460" i="1"/>
  <c r="G460" i="1"/>
  <c r="H1140" i="1"/>
  <c r="G1140" i="1"/>
  <c r="H578" i="1"/>
  <c r="G578" i="1"/>
  <c r="H1539" i="1"/>
  <c r="G1539" i="1"/>
  <c r="H1541" i="1"/>
  <c r="G1541" i="1"/>
  <c r="I1541" i="1" s="1"/>
  <c r="J1541" i="1"/>
  <c r="H1545" i="1"/>
  <c r="G1545" i="1"/>
  <c r="I1545" i="1" s="1"/>
  <c r="J1545" i="1"/>
  <c r="G1560" i="1"/>
  <c r="J1560" i="1"/>
  <c r="H1560" i="1"/>
  <c r="H1564" i="1"/>
  <c r="J1564" i="1"/>
  <c r="G1564" i="1"/>
  <c r="J1566" i="1"/>
  <c r="G1566" i="1"/>
  <c r="I1566" i="1" s="1"/>
  <c r="J1568" i="1"/>
  <c r="G1568" i="1"/>
  <c r="J1570" i="1"/>
  <c r="G1570" i="1"/>
  <c r="H1586" i="1"/>
  <c r="G1586" i="1"/>
  <c r="H1619" i="1"/>
  <c r="G1619" i="1"/>
  <c r="H1626" i="1"/>
  <c r="G1626" i="1"/>
  <c r="H1630" i="1"/>
  <c r="G1630" i="1"/>
  <c r="H1662" i="1"/>
  <c r="G1662" i="1"/>
  <c r="H1678" i="1"/>
  <c r="G1678" i="1"/>
  <c r="G24" i="9"/>
  <c r="F153" i="4"/>
  <c r="H24" i="9"/>
  <c r="F361" i="4"/>
  <c r="D360" i="4"/>
  <c r="G346" i="9"/>
  <c r="E346" i="9" s="1"/>
  <c r="H33" i="3"/>
  <c r="C1538" i="1"/>
  <c r="G1336" i="1"/>
  <c r="G1340" i="1"/>
  <c r="G1344" i="1"/>
  <c r="G1348" i="1"/>
  <c r="G1352" i="1"/>
  <c r="G1356" i="1"/>
  <c r="G1360" i="1"/>
  <c r="G1364" i="1"/>
  <c r="G1368" i="1"/>
  <c r="G1372" i="1"/>
  <c r="G1376" i="1"/>
  <c r="G1380" i="1"/>
  <c r="G1384" i="1"/>
  <c r="G1388" i="1"/>
  <c r="G1392" i="1"/>
  <c r="G1396" i="1"/>
  <c r="G1400" i="1"/>
  <c r="G1403" i="1"/>
  <c r="G1407" i="1"/>
  <c r="G1411" i="1"/>
  <c r="G1415" i="1"/>
  <c r="G1419" i="1"/>
  <c r="G1423" i="1"/>
  <c r="G1427" i="1"/>
  <c r="G1434" i="1"/>
  <c r="G1438" i="1"/>
  <c r="G1442" i="1"/>
  <c r="G1446" i="1"/>
  <c r="G1450" i="1"/>
  <c r="G1454" i="1"/>
  <c r="G1549" i="1"/>
  <c r="G1553" i="1"/>
  <c r="G1565" i="1"/>
  <c r="I1565" i="1" s="1"/>
  <c r="J1565" i="1"/>
  <c r="H1565" i="1"/>
  <c r="G1567" i="1"/>
  <c r="I1567" i="1" s="1"/>
  <c r="J1567" i="1"/>
  <c r="H1567" i="1"/>
  <c r="G1569" i="1"/>
  <c r="J1569" i="1"/>
  <c r="H1569" i="1"/>
  <c r="G1571" i="1"/>
  <c r="H1571" i="1"/>
  <c r="G1578" i="1"/>
  <c r="I1578" i="1" s="1"/>
  <c r="J1578" i="1"/>
  <c r="H1578" i="1"/>
  <c r="I1579" i="1"/>
  <c r="H1582" i="1"/>
  <c r="G1582" i="1"/>
  <c r="H1602" i="1"/>
  <c r="G1602" i="1"/>
  <c r="H1606" i="1"/>
  <c r="G1606" i="1"/>
  <c r="G1623" i="1"/>
  <c r="H1627" i="1"/>
  <c r="G1627" i="1"/>
  <c r="F7" i="4"/>
  <c r="H27" i="3"/>
  <c r="F5" i="6"/>
  <c r="C1401" i="1"/>
  <c r="I33" i="3"/>
  <c r="D1538" i="1"/>
  <c r="C45" i="1"/>
  <c r="C149" i="1"/>
  <c r="C356" i="1"/>
  <c r="C642" i="1"/>
  <c r="C1259" i="1"/>
  <c r="G1335" i="1"/>
  <c r="G1339" i="1"/>
  <c r="G1343" i="1"/>
  <c r="G1347" i="1"/>
  <c r="G1351" i="1"/>
  <c r="G1355" i="1"/>
  <c r="G1359" i="1"/>
  <c r="G1363" i="1"/>
  <c r="G1367" i="1"/>
  <c r="G1371" i="1"/>
  <c r="G1375" i="1"/>
  <c r="G1379" i="1"/>
  <c r="G1383" i="1"/>
  <c r="G1387" i="1"/>
  <c r="G1391" i="1"/>
  <c r="G1395" i="1"/>
  <c r="G1399" i="1"/>
  <c r="G1402" i="1"/>
  <c r="G1406" i="1"/>
  <c r="G1410" i="1"/>
  <c r="G1414" i="1"/>
  <c r="G1418" i="1"/>
  <c r="G1422" i="1"/>
  <c r="G1426" i="1"/>
  <c r="G1430" i="1"/>
  <c r="G1433" i="1"/>
  <c r="G1437" i="1"/>
  <c r="G1441" i="1"/>
  <c r="G1445" i="1"/>
  <c r="G1449" i="1"/>
  <c r="G1453"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3" i="1"/>
  <c r="G1543" i="1"/>
  <c r="J1543" i="1"/>
  <c r="H1547" i="1"/>
  <c r="G1547" i="1"/>
  <c r="J1547" i="1"/>
  <c r="G1558" i="1"/>
  <c r="I1558" i="1" s="1"/>
  <c r="J1558" i="1"/>
  <c r="H1558" i="1"/>
  <c r="I1559" i="1"/>
  <c r="G1562" i="1"/>
  <c r="I1562" i="1" s="1"/>
  <c r="J1562" i="1"/>
  <c r="H1562" i="1"/>
  <c r="G1599" i="1"/>
  <c r="H1603" i="1"/>
  <c r="G1603" i="1"/>
  <c r="H1654" i="1"/>
  <c r="G1654" i="1"/>
  <c r="H1670" i="1"/>
  <c r="G1670" i="1"/>
  <c r="H1686" i="1"/>
  <c r="G1686" i="1"/>
  <c r="D1278" i="1"/>
  <c r="D1431"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C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G1551" i="1"/>
  <c r="H1566" i="1"/>
  <c r="H1568" i="1"/>
  <c r="H1570" i="1"/>
  <c r="G1580" i="1"/>
  <c r="J1580" i="1"/>
  <c r="H1580" i="1"/>
  <c r="H1590" i="1"/>
  <c r="G1590" i="1"/>
  <c r="H1618" i="1"/>
  <c r="G1618" i="1"/>
  <c r="H1634" i="1"/>
  <c r="G163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G1573" i="1"/>
  <c r="I1573" i="1" s="1"/>
  <c r="J1573" i="1"/>
  <c r="G1575" i="1"/>
  <c r="I1575" i="1" s="1"/>
  <c r="J1575" i="1"/>
  <c r="H1594" i="1"/>
  <c r="G1594" i="1"/>
  <c r="H1610" i="1"/>
  <c r="G1610" i="1"/>
  <c r="H1638" i="1"/>
  <c r="G1638" i="1"/>
  <c r="H1642" i="1"/>
  <c r="G1642" i="1"/>
  <c r="H1646" i="1"/>
  <c r="G1646" i="1"/>
  <c r="H1650" i="1"/>
  <c r="G1650" i="1"/>
  <c r="G1455" i="1"/>
  <c r="G1548" i="1"/>
  <c r="I1548" i="1" s="1"/>
  <c r="J1548" i="1"/>
  <c r="H1549" i="1"/>
  <c r="G1550" i="1"/>
  <c r="I1550" i="1" s="1"/>
  <c r="J1550" i="1"/>
  <c r="H1551" i="1"/>
  <c r="G1552" i="1"/>
  <c r="I1552" i="1" s="1"/>
  <c r="J1552" i="1"/>
  <c r="H1553" i="1"/>
  <c r="G1554" i="1"/>
  <c r="I1554" i="1" s="1"/>
  <c r="J1554" i="1"/>
  <c r="H1555" i="1"/>
  <c r="G1583" i="1"/>
  <c r="G1587" i="1"/>
  <c r="G1591" i="1"/>
  <c r="H1598" i="1"/>
  <c r="G1598" i="1"/>
  <c r="G1607" i="1"/>
  <c r="H1614" i="1"/>
  <c r="G1614" i="1"/>
  <c r="G1631" i="1"/>
  <c r="G1635" i="1"/>
  <c r="H1660" i="1"/>
  <c r="H1668" i="1"/>
  <c r="H1676" i="1"/>
  <c r="H1684" i="1"/>
  <c r="F91" i="4"/>
  <c r="D82" i="4"/>
  <c r="F373" i="4"/>
  <c r="G1653" i="1"/>
  <c r="H1656" i="1"/>
  <c r="G1661" i="1"/>
  <c r="H1664" i="1"/>
  <c r="G1669" i="1"/>
  <c r="H1672" i="1"/>
  <c r="G1677" i="1"/>
  <c r="H1680" i="1"/>
  <c r="G1685" i="1"/>
  <c r="G208" i="9"/>
  <c r="E208" i="9" s="1"/>
  <c r="B208" i="9" s="1"/>
  <c r="F17" i="4"/>
  <c r="G212" i="9"/>
  <c r="E212" i="9" s="1"/>
  <c r="B212" i="9" s="1"/>
  <c r="F309" i="4"/>
  <c r="D308" i="4"/>
  <c r="E360" i="4"/>
  <c r="E423" i="4" s="1"/>
  <c r="E430" i="4"/>
  <c r="E535" i="4"/>
  <c r="F70" i="5"/>
  <c r="G339" i="9"/>
  <c r="F219" i="5"/>
  <c r="D251" i="5"/>
  <c r="D45" i="8"/>
  <c r="D164" i="4"/>
  <c r="D230" i="4"/>
  <c r="D491" i="4"/>
  <c r="D597" i="4"/>
  <c r="E156" i="9"/>
  <c r="B156" i="9" s="1"/>
  <c r="D647" i="4"/>
  <c r="H316" i="9"/>
  <c r="H315" i="9"/>
  <c r="G214" i="9"/>
  <c r="E214" i="9" s="1"/>
  <c r="B214" i="9" s="1"/>
  <c r="D88" i="5"/>
  <c r="F150" i="5"/>
  <c r="D203" i="5"/>
  <c r="D35" i="6"/>
  <c r="D129" i="6"/>
  <c r="B26" i="9"/>
  <c r="B34" i="9"/>
  <c r="B42" i="9"/>
  <c r="B50" i="9"/>
  <c r="B58" i="9"/>
  <c r="B66" i="9"/>
  <c r="B74" i="9"/>
  <c r="B82" i="9"/>
  <c r="B90" i="9"/>
  <c r="B98" i="9"/>
  <c r="B106" i="9"/>
  <c r="B114" i="9"/>
  <c r="B122" i="9"/>
  <c r="B130" i="9"/>
  <c r="G185" i="9"/>
  <c r="E185" i="9" s="1"/>
  <c r="B185" i="9" s="1"/>
  <c r="G193" i="9"/>
  <c r="E193" i="9" s="1"/>
  <c r="B193" i="9" s="1"/>
  <c r="G201" i="9"/>
  <c r="E201" i="9" s="1"/>
  <c r="B201" i="9" s="1"/>
  <c r="G218" i="9"/>
  <c r="E218" i="9" s="1"/>
  <c r="B218" i="9" s="1"/>
  <c r="D134" i="4"/>
  <c r="D202" i="4"/>
  <c r="D262" i="4"/>
  <c r="D273" i="4"/>
  <c r="F529" i="4"/>
  <c r="F537" i="4"/>
  <c r="D571" i="4"/>
  <c r="F607" i="4"/>
  <c r="D629" i="4"/>
  <c r="D7" i="5"/>
  <c r="E88" i="5"/>
  <c r="D1093" i="1" s="1"/>
  <c r="F89" i="5"/>
  <c r="D119" i="5"/>
  <c r="E177" i="5"/>
  <c r="F178" i="5"/>
  <c r="D296" i="5"/>
  <c r="D114" i="6"/>
  <c r="D141" i="6" s="1"/>
  <c r="E141" i="6"/>
  <c r="D44" i="8"/>
  <c r="G210" i="9"/>
  <c r="E210" i="9" s="1"/>
  <c r="B210" i="9" s="1"/>
  <c r="F228" i="9"/>
  <c r="B228" i="9" s="1"/>
  <c r="E147" i="5"/>
  <c r="E69" i="5" s="1"/>
  <c r="G315" i="9"/>
  <c r="G316" i="9"/>
  <c r="F197" i="5"/>
  <c r="B30" i="9"/>
  <c r="B38" i="9"/>
  <c r="B46" i="9"/>
  <c r="B54" i="9"/>
  <c r="B62" i="9"/>
  <c r="B70" i="9"/>
  <c r="B78" i="9"/>
  <c r="B86" i="9"/>
  <c r="B94" i="9"/>
  <c r="B102" i="9"/>
  <c r="B110" i="9"/>
  <c r="B118" i="9"/>
  <c r="B126" i="9"/>
  <c r="B135" i="9"/>
  <c r="G181" i="9"/>
  <c r="E181" i="9" s="1"/>
  <c r="B181" i="9" s="1"/>
  <c r="G189" i="9"/>
  <c r="E189" i="9" s="1"/>
  <c r="B189" i="9" s="1"/>
  <c r="G197" i="9"/>
  <c r="E197" i="9" s="1"/>
  <c r="B197" i="9" s="1"/>
  <c r="H180" i="9"/>
  <c r="G184" i="9"/>
  <c r="E184" i="9" s="1"/>
  <c r="B184" i="9" s="1"/>
  <c r="G188" i="9"/>
  <c r="E188" i="9" s="1"/>
  <c r="B188" i="9" s="1"/>
  <c r="G192" i="9"/>
  <c r="E192" i="9" s="1"/>
  <c r="B192" i="9" s="1"/>
  <c r="G196" i="9"/>
  <c r="E196" i="9" s="1"/>
  <c r="B196" i="9" s="1"/>
  <c r="G200" i="9"/>
  <c r="E200" i="9" s="1"/>
  <c r="B200" i="9" s="1"/>
  <c r="G204" i="9"/>
  <c r="E204" i="9" s="1"/>
  <c r="B204" i="9" s="1"/>
  <c r="G207" i="9"/>
  <c r="E207" i="9" s="1"/>
  <c r="G183" i="9"/>
  <c r="E183" i="9" s="1"/>
  <c r="B183" i="9" s="1"/>
  <c r="G187" i="9"/>
  <c r="E187" i="9" s="1"/>
  <c r="B187" i="9" s="1"/>
  <c r="G191" i="9"/>
  <c r="E191" i="9" s="1"/>
  <c r="B191" i="9" s="1"/>
  <c r="G195" i="9"/>
  <c r="E195" i="9" s="1"/>
  <c r="B195" i="9" s="1"/>
  <c r="G199" i="9"/>
  <c r="E199" i="9" s="1"/>
  <c r="B199" i="9" s="1"/>
  <c r="G203" i="9"/>
  <c r="E203" i="9" s="1"/>
  <c r="B203" i="9" s="1"/>
  <c r="L207" i="9"/>
  <c r="F207" i="9" s="1"/>
  <c r="G209" i="9"/>
  <c r="E209" i="9" s="1"/>
  <c r="B209" i="9" s="1"/>
  <c r="G211" i="9"/>
  <c r="E211" i="9" s="1"/>
  <c r="B211" i="9" s="1"/>
  <c r="G213" i="9"/>
  <c r="E213" i="9" s="1"/>
  <c r="B213" i="9" s="1"/>
  <c r="G217" i="9"/>
  <c r="E217" i="9" s="1"/>
  <c r="B217" i="9" s="1"/>
  <c r="G221" i="9"/>
  <c r="E221" i="9" s="1"/>
  <c r="B221" i="9" s="1"/>
  <c r="G225" i="9"/>
  <c r="E225" i="9" s="1"/>
  <c r="B225" i="9" s="1"/>
  <c r="G300" i="9"/>
  <c r="E300" i="9" s="1"/>
  <c r="B300" i="9" s="1"/>
  <c r="G310" i="9"/>
  <c r="E310" i="9" s="1"/>
  <c r="B310" i="9" s="1"/>
  <c r="H309" i="9"/>
  <c r="M228" i="9"/>
  <c r="H308" i="9"/>
  <c r="E308" i="9" s="1"/>
  <c r="B308" i="9" s="1"/>
  <c r="G301" i="9"/>
  <c r="E301" i="9" s="1"/>
  <c r="B301" i="9" s="1"/>
  <c r="G227" i="9"/>
  <c r="E227" i="9" s="1"/>
  <c r="B227" i="9" s="1"/>
  <c r="G223" i="9"/>
  <c r="E223" i="9" s="1"/>
  <c r="B223" i="9" s="1"/>
  <c r="G219" i="9"/>
  <c r="E219" i="9" s="1"/>
  <c r="B219" i="9" s="1"/>
  <c r="G215" i="9"/>
  <c r="E215" i="9" s="1"/>
  <c r="B215" i="9" s="1"/>
  <c r="G180" i="9"/>
  <c r="H179" i="9"/>
  <c r="G309" i="9"/>
  <c r="E309" i="9" s="1"/>
  <c r="B309" i="9" s="1"/>
  <c r="G302" i="9"/>
  <c r="E302" i="9" s="1"/>
  <c r="B302" i="9" s="1"/>
  <c r="G224" i="9"/>
  <c r="E224" i="9" s="1"/>
  <c r="B224" i="9" s="1"/>
  <c r="G220" i="9"/>
  <c r="E220" i="9" s="1"/>
  <c r="B220"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298" i="9"/>
  <c r="E312" i="9"/>
  <c r="B312" i="9" s="1"/>
  <c r="B230" i="9"/>
  <c r="B232" i="9"/>
  <c r="B234" i="9"/>
  <c r="B236" i="9"/>
  <c r="B238" i="9"/>
  <c r="B240" i="9"/>
  <c r="B242" i="9"/>
  <c r="B244" i="9"/>
  <c r="B246" i="9"/>
  <c r="B248" i="9"/>
  <c r="B250" i="9"/>
  <c r="B252" i="9"/>
  <c r="B254" i="9"/>
  <c r="B256" i="9"/>
  <c r="B258" i="9"/>
  <c r="B260" i="9"/>
  <c r="B262" i="9"/>
  <c r="B264" i="9"/>
  <c r="B266" i="9"/>
  <c r="B268" i="9"/>
  <c r="B270" i="9"/>
  <c r="B272" i="9"/>
  <c r="B274" i="9"/>
  <c r="B276" i="9"/>
  <c r="B278" i="9"/>
  <c r="B280" i="9"/>
  <c r="B282" i="9"/>
  <c r="B284" i="9"/>
  <c r="B286" i="9"/>
  <c r="B288" i="9"/>
  <c r="B290" i="9"/>
  <c r="B292" i="9"/>
  <c r="E307" i="9"/>
  <c r="B307" i="9" s="1"/>
  <c r="D642" i="1" l="1"/>
  <c r="E650" i="4"/>
  <c r="F648" i="4"/>
  <c r="G1256" i="1"/>
  <c r="H1256" i="1"/>
  <c r="H339" i="9"/>
  <c r="E339" i="9" s="1"/>
  <c r="B339" i="9" s="1"/>
  <c r="D1223" i="1"/>
  <c r="G1182" i="1"/>
  <c r="E316" i="9"/>
  <c r="B316" i="9" s="1"/>
  <c r="F49" i="4"/>
  <c r="E6" i="4"/>
  <c r="E644" i="4"/>
  <c r="E418" i="4"/>
  <c r="H368" i="1"/>
  <c r="G1585" i="1"/>
  <c r="H1585" i="1"/>
  <c r="F12" i="5"/>
  <c r="E7" i="5"/>
  <c r="D1012" i="1" s="1"/>
  <c r="G1017" i="1"/>
  <c r="H1017" i="1"/>
  <c r="H1076" i="1"/>
  <c r="G1076" i="1"/>
  <c r="G361" i="1"/>
  <c r="H361" i="1"/>
  <c r="F141" i="6"/>
  <c r="H31" i="3"/>
  <c r="C1537" i="1"/>
  <c r="G348" i="9"/>
  <c r="E348" i="9" s="1"/>
  <c r="F119" i="5"/>
  <c r="C1124" i="1"/>
  <c r="F202" i="4"/>
  <c r="C198" i="1"/>
  <c r="F88" i="5"/>
  <c r="C1093" i="1"/>
  <c r="F597" i="4"/>
  <c r="C591" i="1"/>
  <c r="E640" i="4"/>
  <c r="D634" i="1" s="1"/>
  <c r="D529" i="1"/>
  <c r="E639" i="4"/>
  <c r="D633" i="1" s="1"/>
  <c r="D424" i="1"/>
  <c r="H356" i="1"/>
  <c r="G356" i="1"/>
  <c r="I1553" i="1"/>
  <c r="H1538" i="1"/>
  <c r="G1538" i="1"/>
  <c r="I40" i="3"/>
  <c r="C1622" i="1"/>
  <c r="H1485" i="1"/>
  <c r="G1485" i="1"/>
  <c r="H642" i="1"/>
  <c r="G642" i="1"/>
  <c r="D418" i="4"/>
  <c r="F360" i="4"/>
  <c r="C355" i="1"/>
  <c r="B207" i="9"/>
  <c r="F296" i="5"/>
  <c r="C1300" i="1"/>
  <c r="F134" i="4"/>
  <c r="C130" i="1"/>
  <c r="F491" i="4"/>
  <c r="D430" i="4"/>
  <c r="C485" i="1"/>
  <c r="I23" i="3"/>
  <c r="D1074" i="1"/>
  <c r="E315" i="9"/>
  <c r="B315" i="9" s="1"/>
  <c r="K1481" i="9"/>
  <c r="G344" i="9"/>
  <c r="E344" i="9" s="1"/>
  <c r="B344" i="9" s="1"/>
  <c r="C1621" i="1"/>
  <c r="I39" i="3"/>
  <c r="F571" i="4"/>
  <c r="C565" i="1"/>
  <c r="F273" i="4"/>
  <c r="C269" i="1"/>
  <c r="G338" i="9"/>
  <c r="E338" i="9" s="1"/>
  <c r="B338" i="9" s="1"/>
  <c r="F203" i="5"/>
  <c r="D177" i="5"/>
  <c r="C1207" i="1"/>
  <c r="F647" i="4"/>
  <c r="C641" i="1"/>
  <c r="F230" i="4"/>
  <c r="C226" i="1"/>
  <c r="D413" i="1"/>
  <c r="D355" i="1"/>
  <c r="H1278" i="1"/>
  <c r="G1278" i="1"/>
  <c r="I1543" i="1"/>
  <c r="H149" i="1"/>
  <c r="G149" i="1"/>
  <c r="H9" i="3"/>
  <c r="H1401" i="1"/>
  <c r="G1401" i="1"/>
  <c r="I1569" i="1"/>
  <c r="I1549" i="1"/>
  <c r="I1568" i="1"/>
  <c r="I1564" i="1"/>
  <c r="H30" i="3"/>
  <c r="F114" i="6"/>
  <c r="C1510" i="1"/>
  <c r="F629" i="4"/>
  <c r="C623" i="1"/>
  <c r="D535" i="4"/>
  <c r="F129" i="6"/>
  <c r="C1525" i="1"/>
  <c r="D69" i="5"/>
  <c r="F82" i="4"/>
  <c r="C78" i="1"/>
  <c r="D152" i="4"/>
  <c r="I1570" i="1"/>
  <c r="F35" i="6"/>
  <c r="H28" i="3"/>
  <c r="C1431" i="1"/>
  <c r="H25" i="3"/>
  <c r="C1255" i="1"/>
  <c r="E180" i="9"/>
  <c r="B180" i="9" s="1"/>
  <c r="F147" i="5"/>
  <c r="D1152" i="1"/>
  <c r="I31" i="3"/>
  <c r="D1537" i="1"/>
  <c r="I24" i="3"/>
  <c r="H19" i="9"/>
  <c r="E19" i="9" s="1"/>
  <c r="B19" i="9" s="1"/>
  <c r="D1181" i="1"/>
  <c r="D6" i="5"/>
  <c r="H22" i="3"/>
  <c r="C1012" i="1"/>
  <c r="F262" i="4"/>
  <c r="C258" i="1"/>
  <c r="G343" i="9"/>
  <c r="E343" i="9" s="1"/>
  <c r="F164" i="4"/>
  <c r="C160" i="1"/>
  <c r="D417" i="4"/>
  <c r="F308" i="4"/>
  <c r="C303" i="1"/>
  <c r="E417" i="4"/>
  <c r="D412" i="1" s="1"/>
  <c r="I1580" i="1"/>
  <c r="I1551" i="1"/>
  <c r="H45" i="1"/>
  <c r="G45" i="1"/>
  <c r="D6" i="4"/>
  <c r="B346" i="9"/>
  <c r="E345" i="9"/>
  <c r="I10" i="3" s="1"/>
  <c r="E24" i="9"/>
  <c r="I1560" i="1"/>
  <c r="H1223" i="1" l="1"/>
  <c r="G1223" i="1"/>
  <c r="D2" i="1"/>
  <c r="I17" i="3"/>
  <c r="E422" i="4"/>
  <c r="E300" i="4"/>
  <c r="F7" i="5"/>
  <c r="E6" i="5"/>
  <c r="I22" i="3"/>
  <c r="D148" i="1"/>
  <c r="I18" i="3"/>
  <c r="B24" i="9"/>
  <c r="G160" i="1"/>
  <c r="H160" i="1"/>
  <c r="C1011" i="1"/>
  <c r="F69" i="5"/>
  <c r="H23" i="3"/>
  <c r="C1074" i="1"/>
  <c r="H623" i="1"/>
  <c r="G623" i="1"/>
  <c r="H226" i="1"/>
  <c r="G226" i="1"/>
  <c r="H1207" i="1"/>
  <c r="G1207" i="1"/>
  <c r="H269" i="1"/>
  <c r="G269" i="1"/>
  <c r="H485" i="1"/>
  <c r="G485" i="1"/>
  <c r="H355" i="1"/>
  <c r="G355" i="1"/>
  <c r="H1093" i="1"/>
  <c r="G1093" i="1"/>
  <c r="H1124" i="1"/>
  <c r="G1124" i="1"/>
  <c r="H1537" i="1"/>
  <c r="G1537" i="1"/>
  <c r="F417" i="4"/>
  <c r="C412" i="1"/>
  <c r="H258" i="1"/>
  <c r="G258" i="1"/>
  <c r="H1152" i="1"/>
  <c r="G1152" i="1"/>
  <c r="D640" i="4"/>
  <c r="F535" i="4"/>
  <c r="C529" i="1"/>
  <c r="H130" i="1"/>
  <c r="G130" i="1"/>
  <c r="H1622" i="1"/>
  <c r="G1622" i="1"/>
  <c r="H303" i="1"/>
  <c r="G303" i="1"/>
  <c r="H1012" i="1"/>
  <c r="G1012" i="1"/>
  <c r="H1431" i="1"/>
  <c r="G1431" i="1"/>
  <c r="D299" i="4"/>
  <c r="F152" i="4"/>
  <c r="H18" i="3"/>
  <c r="C148" i="1"/>
  <c r="H1525" i="1"/>
  <c r="G1525" i="1"/>
  <c r="F177" i="5"/>
  <c r="D176" i="5"/>
  <c r="G299" i="9" s="1"/>
  <c r="H24" i="3"/>
  <c r="C1181" i="1"/>
  <c r="G1621" i="1"/>
  <c r="H1621" i="1"/>
  <c r="H11" i="3"/>
  <c r="F430" i="4"/>
  <c r="D639" i="4"/>
  <c r="C424" i="1"/>
  <c r="H1300" i="1"/>
  <c r="G1300" i="1"/>
  <c r="K3" i="9"/>
  <c r="F6" i="4"/>
  <c r="H17" i="3"/>
  <c r="D300" i="4"/>
  <c r="D422" i="4"/>
  <c r="C2" i="1"/>
  <c r="E342" i="9"/>
  <c r="B343" i="9"/>
  <c r="H78" i="1"/>
  <c r="G78" i="1"/>
  <c r="H1510" i="1"/>
  <c r="G1510" i="1"/>
  <c r="H641" i="1"/>
  <c r="G641" i="1"/>
  <c r="H565" i="1"/>
  <c r="G565" i="1"/>
  <c r="F418" i="4"/>
  <c r="C413" i="1"/>
  <c r="H591" i="1"/>
  <c r="G591" i="1"/>
  <c r="H198" i="1"/>
  <c r="G198" i="1"/>
  <c r="E347" i="9"/>
  <c r="I9" i="3" s="1"/>
  <c r="B348" i="9"/>
  <c r="F6" i="5" l="1"/>
  <c r="D1011" i="1"/>
  <c r="E643" i="4"/>
  <c r="D637" i="1" s="1"/>
  <c r="D417" i="1"/>
  <c r="D296" i="1"/>
  <c r="E301" i="4"/>
  <c r="D297" i="1" s="1"/>
  <c r="D295" i="1"/>
  <c r="C296" i="1"/>
  <c r="H1181" i="1"/>
  <c r="G1181" i="1"/>
  <c r="H529" i="1"/>
  <c r="G529" i="1"/>
  <c r="I11" i="3"/>
  <c r="N3" i="9"/>
  <c r="D423" i="4"/>
  <c r="D301" i="4"/>
  <c r="F299" i="4"/>
  <c r="C295" i="1"/>
  <c r="H413" i="1"/>
  <c r="G413" i="1"/>
  <c r="G2" i="1"/>
  <c r="H2" i="1"/>
  <c r="H424" i="1"/>
  <c r="G424" i="1"/>
  <c r="C1180" i="1"/>
  <c r="H148" i="1"/>
  <c r="G148" i="1"/>
  <c r="F640" i="4"/>
  <c r="C634" i="1"/>
  <c r="D424" i="4"/>
  <c r="F422" i="4"/>
  <c r="D643" i="4"/>
  <c r="C417" i="1"/>
  <c r="F639" i="4"/>
  <c r="C633" i="1"/>
  <c r="G412" i="1"/>
  <c r="H412" i="1"/>
  <c r="H1074" i="1"/>
  <c r="G1074" i="1"/>
  <c r="H1011" i="1" l="1"/>
  <c r="G1011" i="1"/>
  <c r="F300" i="4"/>
  <c r="E424" i="4"/>
  <c r="D419" i="1" s="1"/>
  <c r="H20" i="9"/>
  <c r="E425" i="4"/>
  <c r="D420" i="1" s="1"/>
  <c r="D418" i="1"/>
  <c r="D644" i="4"/>
  <c r="G20" i="9"/>
  <c r="D425" i="4"/>
  <c r="F423" i="4"/>
  <c r="C418" i="1"/>
  <c r="H633" i="1"/>
  <c r="G633" i="1"/>
  <c r="D645" i="4"/>
  <c r="F643" i="4"/>
  <c r="C637" i="1"/>
  <c r="F424" i="4"/>
  <c r="C419" i="1"/>
  <c r="H634" i="1"/>
  <c r="G634" i="1"/>
  <c r="H295" i="1"/>
  <c r="G295" i="1"/>
  <c r="H296" i="1"/>
  <c r="G296" i="1"/>
  <c r="F301" i="4"/>
  <c r="C297" i="1"/>
  <c r="H417" i="1"/>
  <c r="G417" i="1"/>
  <c r="E20" i="9" l="1"/>
  <c r="B20" i="9" s="1"/>
  <c r="E646" i="4"/>
  <c r="E645" i="4"/>
  <c r="D638" i="1"/>
  <c r="H297" i="1"/>
  <c r="G297" i="1"/>
  <c r="F425" i="4"/>
  <c r="C420" i="1"/>
  <c r="H419" i="1"/>
  <c r="G419" i="1"/>
  <c r="F645" i="4"/>
  <c r="C639" i="1"/>
  <c r="H637" i="1"/>
  <c r="G637" i="1"/>
  <c r="H418" i="1"/>
  <c r="G418" i="1"/>
  <c r="D646" i="4"/>
  <c r="F644" i="4"/>
  <c r="C638" i="1"/>
  <c r="E649" i="4" l="1"/>
  <c r="D639" i="1"/>
  <c r="H639" i="1" s="1"/>
  <c r="D640" i="1"/>
  <c r="F646" i="4"/>
  <c r="D650" i="4"/>
  <c r="C640" i="1"/>
  <c r="D649" i="4"/>
  <c r="H638" i="1"/>
  <c r="G638" i="1"/>
  <c r="H420" i="1"/>
  <c r="G420" i="1"/>
  <c r="G297" i="9" l="1"/>
  <c r="E297" i="9" s="1"/>
  <c r="B297" i="9" s="1"/>
  <c r="G639" i="1"/>
  <c r="I20" i="3"/>
  <c r="D644" i="1"/>
  <c r="H7" i="3" s="1"/>
  <c r="D643" i="1"/>
  <c r="I19" i="3"/>
  <c r="H640" i="1"/>
  <c r="G640" i="1"/>
  <c r="F650" i="4"/>
  <c r="H20" i="3"/>
  <c r="C644" i="1"/>
  <c r="H19" i="3"/>
  <c r="F649" i="4"/>
  <c r="C643" i="1"/>
  <c r="H644" i="1" l="1"/>
  <c r="G644" i="1"/>
  <c r="J3" i="9"/>
  <c r="H643" i="1"/>
  <c r="G643" i="1"/>
  <c r="L293" i="9" l="1"/>
  <c r="F293" i="9" s="1"/>
  <c r="H295" i="9"/>
  <c r="G295" i="9"/>
  <c r="H18" i="9"/>
  <c r="G18" i="9"/>
  <c r="E295" i="9" l="1"/>
  <c r="B295" i="9" s="1"/>
  <c r="E18" i="9"/>
  <c r="B18" i="9" s="1"/>
  <c r="B293" i="9"/>
  <c r="F23" i="9"/>
  <c r="E23" i="9" l="1"/>
  <c r="I7" i="3" s="1"/>
  <c r="D1266" i="1"/>
  <c r="G1266" i="1" s="1"/>
  <c r="F262" i="5"/>
  <c r="H304" i="9"/>
  <c r="E304" i="9" s="1"/>
  <c r="B304" i="9" s="1"/>
  <c r="E260" i="5"/>
  <c r="F260" i="5" s="1"/>
  <c r="H1266" i="1" l="1"/>
  <c r="E255" i="5"/>
  <c r="D1264" i="1"/>
  <c r="G1264" i="1" l="1"/>
  <c r="H1264" i="1"/>
  <c r="D1259" i="1"/>
  <c r="E251" i="5"/>
  <c r="I25" i="3" l="1"/>
  <c r="E176" i="5"/>
  <c r="D1255" i="1"/>
  <c r="F251" i="5"/>
  <c r="G1259" i="1"/>
  <c r="H1259" i="1"/>
  <c r="H1255" i="1" l="1"/>
  <c r="G1255" i="1"/>
  <c r="F176" i="5"/>
  <c r="G306" i="9"/>
  <c r="E306" i="9" s="1"/>
  <c r="B306" i="9" s="1"/>
  <c r="D1180" i="1"/>
  <c r="H299" i="9"/>
  <c r="E299" i="9" s="1"/>
  <c r="B299" i="9" l="1"/>
  <c r="G1180" i="1"/>
  <c r="H1180" i="1"/>
  <c r="H8" i="3"/>
  <c r="M3" i="9" l="1"/>
  <c r="J17" i="9" l="1"/>
  <c r="J7" i="9"/>
  <c r="H22" i="9"/>
  <c r="K12" i="9"/>
  <c r="J9" i="9"/>
  <c r="J8" i="9"/>
  <c r="K6" i="9"/>
  <c r="I9" i="9"/>
  <c r="I6" i="9"/>
  <c r="G17" i="9"/>
  <c r="I5" i="9"/>
  <c r="J12" i="9"/>
  <c r="J5" i="9"/>
  <c r="K13" i="9"/>
  <c r="K9" i="9"/>
  <c r="M16" i="9"/>
  <c r="H15" i="9"/>
  <c r="H21" i="9"/>
  <c r="J13" i="9"/>
  <c r="K11" i="9"/>
  <c r="I7" i="9"/>
  <c r="L16" i="9"/>
  <c r="I13" i="9"/>
  <c r="E13" i="9" s="1"/>
  <c r="B13" i="9" s="1"/>
  <c r="H16" i="9"/>
  <c r="K10" i="9"/>
  <c r="J11" i="9"/>
  <c r="I12" i="9"/>
  <c r="J10" i="9"/>
  <c r="E10" i="9" s="1"/>
  <c r="B10" i="9" s="1"/>
  <c r="G22" i="9"/>
  <c r="K5" i="9"/>
  <c r="M15" i="9"/>
  <c r="I17" i="9"/>
  <c r="K7" i="9"/>
  <c r="K8" i="9"/>
  <c r="H334" i="9"/>
  <c r="J6" i="9"/>
  <c r="G21" i="9"/>
  <c r="E21" i="9" s="1"/>
  <c r="B21" i="9" s="1"/>
  <c r="L15" i="9"/>
  <c r="G15" i="9"/>
  <c r="G16" i="9"/>
  <c r="E16" i="9" s="1"/>
  <c r="G334" i="9"/>
  <c r="E334" i="9" s="1"/>
  <c r="I8" i="9"/>
  <c r="E8" i="9" s="1"/>
  <c r="B8" i="9" s="1"/>
  <c r="I11" i="9"/>
  <c r="H17" i="9"/>
  <c r="E15" i="9" l="1"/>
  <c r="E22" i="9"/>
  <c r="B22" i="9" s="1"/>
  <c r="E12" i="9"/>
  <c r="B12" i="9" s="1"/>
  <c r="E11" i="9"/>
  <c r="B11" i="9" s="1"/>
  <c r="F16" i="9"/>
  <c r="B16" i="9" s="1"/>
  <c r="E9" i="9"/>
  <c r="B9" i="9" s="1"/>
  <c r="E5" i="9"/>
  <c r="F15" i="9"/>
  <c r="E17" i="9"/>
  <c r="B17" i="9" s="1"/>
  <c r="B334" i="9"/>
  <c r="E298" i="9"/>
  <c r="I8" i="3" s="1"/>
  <c r="E7" i="9"/>
  <c r="B7" i="9" s="1"/>
  <c r="E6" i="9"/>
  <c r="B6" i="9" s="1"/>
  <c r="F14" i="9" l="1"/>
  <c r="F3" i="9" s="1"/>
  <c r="E4" i="9"/>
  <c r="B5" i="9"/>
  <c r="B15" i="9"/>
  <c r="E14" i="9"/>
  <c r="I13" i="3" s="1"/>
  <c r="E3" i="9" l="1"/>
</calcChain>
</file>

<file path=xl/sharedStrings.xml><?xml version="1.0" encoding="utf-8"?>
<sst xmlns="http://schemas.openxmlformats.org/spreadsheetml/2006/main" count="4733" uniqueCount="3657">
  <si>
    <t>Obveznik:</t>
  </si>
  <si>
    <t>37390 - GRADSKO KAZALIŠTE JOZA IVAKIĆ VINKOVCI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</si>
  <si>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</si>
  <si>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</si>
  <si>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</si>
  <si>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</si>
  <si>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</si>
  <si>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</si>
  <si>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</si>
  <si>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</si>
  <si>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</si>
  <si>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</si>
  <si>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</si>
  <si>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</si>
  <si>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</si>
  <si>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</si>
  <si>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</si>
  <si>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</si>
  <si>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</si>
  <si>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</si>
  <si>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</si>
  <si>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</si>
  <si>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</si>
  <si>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</si>
  <si>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</si>
  <si>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</si>
  <si>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</si>
  <si>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</si>
  <si>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</si>
  <si>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</si>
  <si>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</si>
  <si>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</si>
  <si>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</si>
  <si>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</si>
  <si>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</si>
  <si>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</si>
  <si>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</si>
  <si>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</si>
  <si>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</si>
  <si>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</si>
  <si>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</si>
  <si>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</si>
  <si>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</si>
  <si>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</si>
  <si>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</si>
  <si>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</si>
  <si>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</si>
  <si>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</si>
  <si>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</si>
  <si>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</si>
  <si>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</si>
  <si>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</si>
  <si>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</si>
  <si>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</si>
  <si>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</si>
  <si>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</si>
  <si>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</si>
  <si>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</si>
  <si>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</si>
  <si>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</si>
  <si>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</si>
  <si>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</si>
  <si>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</si>
  <si>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</si>
  <si>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</si>
  <si>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</si>
  <si>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</si>
  <si>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</si>
  <si>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</si>
  <si>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</si>
  <si>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</si>
  <si>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</si>
  <si>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</si>
  <si>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</si>
  <si>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</si>
  <si>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</si>
  <si>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</si>
  <si>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</si>
  <si>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</si>
  <si>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</si>
  <si>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</si>
  <si>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</si>
  <si>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</si>
  <si>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</si>
  <si>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</si>
  <si>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</si>
  <si>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</si>
  <si>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</si>
  <si>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</si>
  <si>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</si>
  <si>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</si>
  <si>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</si>
  <si>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</si>
  <si>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</si>
  <si>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</si>
  <si>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</si>
  <si>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</si>
  <si>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</si>
  <si>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</si>
  <si>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</si>
  <si>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</si>
  <si>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</si>
  <si>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</si>
  <si>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</si>
  <si>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</si>
  <si>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</si>
  <si>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</si>
  <si>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</si>
  <si>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</si>
  <si>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</si>
  <si>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</si>
  <si>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</si>
  <si>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</si>
  <si>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</si>
  <si>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</si>
  <si>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</si>
  <si>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</si>
  <si>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</si>
  <si>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</si>
  <si>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</si>
  <si>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</si>
  <si>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</si>
  <si>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</si>
  <si>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</si>
  <si>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</si>
  <si>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</si>
  <si>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</si>
  <si>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</si>
  <si>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</si>
  <si>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</si>
  <si>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</si>
  <si>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</si>
  <si>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</si>
  <si>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</si>
  <si>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</si>
  <si>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</si>
  <si>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</si>
  <si>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</si>
  <si>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</si>
  <si>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</si>
  <si>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</si>
  <si>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</si>
  <si>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</si>
  <si>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</si>
  <si>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</si>
  <si>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</si>
  <si>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</si>
  <si>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</si>
  <si>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</si>
  <si>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</si>
  <si>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</si>
  <si>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</si>
  <si>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</si>
  <si>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</si>
  <si>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</si>
  <si>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</si>
  <si>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</si>
  <si>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</si>
  <si>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</si>
  <si>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</si>
  <si>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</si>
  <si>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</si>
  <si>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</si>
  <si>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</si>
  <si>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</si>
  <si>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</si>
  <si>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</si>
  <si>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</si>
  <si>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</si>
  <si>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</si>
  <si>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</si>
  <si>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</si>
  <si>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</si>
  <si>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</si>
  <si>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</si>
  <si>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</si>
  <si>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</si>
  <si>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</si>
  <si>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</si>
  <si>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</si>
  <si>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</si>
  <si>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</si>
  <si>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</si>
  <si>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</si>
  <si>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</si>
  <si>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</si>
  <si>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</si>
  <si>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</si>
  <si>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</si>
  <si>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</si>
  <si>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</si>
  <si>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</si>
  <si>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</si>
  <si>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</si>
  <si>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</si>
  <si>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</si>
  <si>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</si>
  <si>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</si>
  <si>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</si>
  <si>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</si>
  <si>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</si>
  <si>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</si>
  <si>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</si>
  <si>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</si>
  <si>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</si>
  <si>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</si>
  <si>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</si>
  <si>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</si>
  <si>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</si>
  <si>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</si>
  <si>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</si>
  <si>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</si>
  <si>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</si>
  <si>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</si>
  <si>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</si>
  <si>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</si>
  <si>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</si>
  <si>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</si>
  <si>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</si>
  <si>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</si>
  <si>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</si>
  <si>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</si>
  <si>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</si>
  <si>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</si>
  <si>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</si>
  <si>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</si>
  <si>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</si>
  <si>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</si>
  <si>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</si>
  <si>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</si>
  <si>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</si>
  <si>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</si>
  <si>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</si>
  <si>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</si>
  <si>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</si>
  <si>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</si>
  <si>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</si>
  <si>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</si>
  <si>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</si>
  <si>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</si>
  <si>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</si>
  <si>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</si>
  <si>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</si>
  <si>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</si>
  <si>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</si>
  <si>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</si>
  <si>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</si>
  <si>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</si>
  <si>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</si>
  <si>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</si>
  <si>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</si>
  <si>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</si>
  <si>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</si>
  <si>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</si>
  <si>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</si>
  <si>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</si>
  <si>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</si>
  <si>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</si>
  <si>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</si>
  <si>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</si>
  <si>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</si>
  <si>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</si>
  <si>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</si>
  <si>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</si>
  <si>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</si>
  <si>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</si>
  <si>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</si>
  <si>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</si>
  <si>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</si>
  <si>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</si>
  <si>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</si>
  <si>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</si>
  <si>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</si>
  <si>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</si>
  <si>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</si>
  <si>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</si>
  <si>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</si>
  <si>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</si>
  <si>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</si>
  <si>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</si>
  <si>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</si>
  <si>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</si>
  <si>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</si>
  <si>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</si>
  <si>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</si>
  <si>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</si>
  <si>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</si>
  <si>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</si>
  <si>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</si>
  <si>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</si>
  <si>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</si>
  <si>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</si>
  <si>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</si>
  <si>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</si>
  <si>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</si>
  <si>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</si>
  <si>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</si>
  <si>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</si>
  <si>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</si>
  <si>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</si>
  <si>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</si>
  <si>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</si>
  <si>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</si>
  <si>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</si>
  <si>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</si>
  <si>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</si>
  <si>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</si>
  <si>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</si>
  <si>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</si>
  <si>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</si>
  <si>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</si>
  <si>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</si>
  <si>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</si>
  <si>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</si>
  <si>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</si>
  <si>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</si>
  <si>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</si>
  <si>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</si>
  <si>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</si>
  <si>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</si>
  <si>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</si>
  <si>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</si>
  <si>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</si>
  <si>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</si>
  <si>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</si>
  <si>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</si>
  <si>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</si>
  <si>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</si>
  <si>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</si>
  <si>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</si>
  <si>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</si>
  <si>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</si>
  <si>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</si>
  <si>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</si>
  <si>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</si>
  <si>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</si>
  <si>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</si>
  <si>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</si>
  <si>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</si>
  <si>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</si>
  <si>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</si>
  <si>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</si>
  <si>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</si>
  <si>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</si>
  <si>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</si>
  <si>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</si>
  <si>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</si>
  <si>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</si>
  <si>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</si>
  <si>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</si>
  <si>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</si>
  <si>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</si>
  <si>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</si>
  <si>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</si>
  <si>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</si>
  <si>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</si>
  <si>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</si>
  <si>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</si>
  <si>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</si>
  <si>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</si>
  <si>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</si>
  <si>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</si>
  <si>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</si>
  <si>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</si>
  <si>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</si>
  <si>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</si>
  <si>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</si>
  <si>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</si>
  <si>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</si>
  <si>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</si>
  <si>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</si>
  <si>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</si>
  <si>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</si>
  <si>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</si>
  <si>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</si>
  <si>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</si>
  <si>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</si>
  <si>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</si>
  <si>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</si>
  <si>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</si>
  <si>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</si>
  <si>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</si>
  <si>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</si>
  <si>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</si>
  <si>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</si>
  <si>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</si>
  <si>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</si>
  <si>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</si>
  <si>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</si>
  <si>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</si>
  <si>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</si>
  <si>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</si>
  <si>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</si>
  <si>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</si>
  <si>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</si>
  <si>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</si>
  <si>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</si>
  <si>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</si>
  <si>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</si>
  <si>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</si>
  <si>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</si>
  <si>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</si>
  <si>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</si>
  <si>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</si>
  <si>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</si>
  <si>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</si>
  <si>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</si>
  <si>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</si>
  <si>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</si>
  <si>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</si>
  <si>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</si>
  <si>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</si>
  <si>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</si>
  <si>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</si>
  <si>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</si>
  <si>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</si>
  <si>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</si>
  <si>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</si>
  <si>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</si>
  <si>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</si>
  <si>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</si>
  <si>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</si>
  <si>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</si>
  <si>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</si>
  <si>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</si>
  <si>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</si>
  <si>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</si>
  <si>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</si>
  <si>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</si>
  <si>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</si>
  <si>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</si>
  <si>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</si>
  <si>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</si>
  <si>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</si>
  <si>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</si>
  <si>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</si>
  <si>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</si>
  <si>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</si>
  <si>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</si>
  <si>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</si>
  <si>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</si>
  <si>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</si>
  <si>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</si>
  <si>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</si>
  <si>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</si>
  <si>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</si>
  <si>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</si>
  <si>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</si>
  <si>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</si>
  <si>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</si>
  <si>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</si>
  <si>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</si>
  <si>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</si>
  <si>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</si>
  <si>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</si>
  <si>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</si>
  <si>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</si>
  <si>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</si>
  <si>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</si>
  <si>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</si>
  <si>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</si>
  <si>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</si>
  <si>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</si>
  <si>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</si>
  <si>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</si>
  <si>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</si>
  <si>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</si>
  <si>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</si>
  <si>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</si>
  <si>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</si>
  <si>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</si>
  <si>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</si>
  <si>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</si>
  <si>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</si>
  <si>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</si>
  <si>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</si>
  <si>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</si>
  <si>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</si>
  <si>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</si>
  <si>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</si>
  <si>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</si>
  <si>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</si>
  <si>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</si>
  <si>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</si>
  <si>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</si>
  <si>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</si>
  <si>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</si>
  <si>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</si>
  <si>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</si>
  <si>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</si>
  <si>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</si>
  <si>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</si>
  <si>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</si>
  <si>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</si>
  <si>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</si>
  <si>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</si>
  <si>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</si>
  <si>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</si>
  <si>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</si>
  <si>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</si>
  <si>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</si>
  <si>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</si>
  <si>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</si>
  <si>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</si>
  <si>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</si>
  <si>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</si>
  <si>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</si>
  <si>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</si>
  <si>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</si>
  <si>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</si>
  <si>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</si>
  <si>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</si>
  <si>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</si>
  <si>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</si>
  <si>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</si>
  <si>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</si>
  <si>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</si>
  <si>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</si>
  <si>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</si>
  <si>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</si>
  <si>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</si>
  <si>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</si>
  <si>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</si>
  <si>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</si>
  <si>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</si>
  <si>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</si>
  <si>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</si>
  <si>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</si>
  <si>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</si>
  <si>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</si>
  <si>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</si>
  <si>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</si>
  <si>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</si>
  <si>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</si>
  <si>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</si>
  <si>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</si>
  <si>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</si>
  <si>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</si>
  <si>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</si>
  <si>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</si>
  <si>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</si>
  <si>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</si>
  <si>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</si>
  <si>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</si>
  <si>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</si>
  <si>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</si>
  <si>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</si>
  <si>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</si>
  <si>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</si>
  <si>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</si>
  <si>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</si>
  <si>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</si>
  <si>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</si>
  <si>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</si>
  <si>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</si>
  <si>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</si>
  <si>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</si>
  <si>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</si>
  <si>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</si>
  <si>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</si>
  <si>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</si>
  <si>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</si>
  <si>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</si>
  <si>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</si>
  <si>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</si>
  <si>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</si>
  <si>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</si>
  <si>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</si>
  <si>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</si>
  <si>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</si>
  <si>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</si>
  <si>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</si>
  <si>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</si>
  <si>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</si>
  <si>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</si>
  <si>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</si>
  <si>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</si>
  <si>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</si>
  <si>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</si>
  <si>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</si>
  <si>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</si>
  <si>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</si>
  <si>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</si>
  <si>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</si>
  <si>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</si>
  <si>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</si>
  <si>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</si>
  <si>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</si>
  <si>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</si>
  <si>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</si>
  <si>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</si>
  <si>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</si>
  <si>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</si>
  <si>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</si>
  <si>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</si>
  <si>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</si>
  <si>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</si>
  <si>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</si>
  <si>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</si>
  <si>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</si>
  <si>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</si>
  <si>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</si>
  <si>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</si>
  <si>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</si>
  <si>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</si>
  <si>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</si>
  <si>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</si>
  <si>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</si>
  <si>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</si>
  <si>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</si>
  <si>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</si>
  <si>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</si>
  <si>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</si>
  <si>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</si>
  <si>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</si>
  <si>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</si>
  <si>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</si>
  <si>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</si>
  <si>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</si>
  <si>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</si>
  <si>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</si>
  <si>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</si>
  <si>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</si>
  <si>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</si>
  <si>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</si>
  <si>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</si>
  <si>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</si>
  <si>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</si>
  <si>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</si>
  <si>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</si>
  <si>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</si>
  <si>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</si>
  <si>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</si>
  <si>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</si>
  <si>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</si>
  <si>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</si>
  <si>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</si>
  <si>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</si>
  <si>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</si>
  <si>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</si>
  <si>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</si>
  <si>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</si>
  <si>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</si>
  <si>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</si>
  <si>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</si>
  <si>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</si>
  <si>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</si>
  <si>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</si>
  <si>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</si>
  <si>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</si>
  <si>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</si>
  <si>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</si>
  <si>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</si>
  <si>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</si>
  <si>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</si>
  <si>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</si>
  <si>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</si>
  <si>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</si>
  <si>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</si>
  <si>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</si>
  <si>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</si>
  <si>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</si>
  <si>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</si>
  <si>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</si>
  <si>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</si>
  <si>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</si>
  <si>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</si>
  <si>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</si>
  <si>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</si>
  <si>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</si>
  <si>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</si>
  <si>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</si>
  <si>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</si>
  <si>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</si>
  <si>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</si>
  <si>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</si>
  <si>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</si>
  <si>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</si>
  <si>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</si>
  <si>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</si>
  <si>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</si>
  <si>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</si>
  <si>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</si>
  <si>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</si>
  <si>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</si>
  <si>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</si>
  <si>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</si>
  <si>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</si>
  <si>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</si>
  <si>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</si>
  <si>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</si>
  <si>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</si>
  <si>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</si>
  <si>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</si>
  <si>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</si>
  <si>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</si>
  <si>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</si>
  <si>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</si>
  <si>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</si>
  <si>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</si>
  <si>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</si>
  <si>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</si>
  <si>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</si>
  <si>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</si>
  <si>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</si>
  <si>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</si>
  <si>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</si>
  <si>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</si>
  <si>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</si>
  <si>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</si>
  <si>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</si>
  <si>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</si>
  <si>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</si>
  <si>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</si>
  <si>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</si>
  <si>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</si>
  <si>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</si>
  <si>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</si>
  <si>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</si>
  <si>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</si>
  <si>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</si>
  <si>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</si>
  <si>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</si>
  <si>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</si>
  <si>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</si>
  <si>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</si>
  <si>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</si>
  <si>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</si>
  <si>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</si>
  <si>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</si>
  <si>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</si>
  <si>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</si>
  <si>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</si>
  <si>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</si>
  <si>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</si>
  <si>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</si>
  <si>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</si>
  <si>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</si>
  <si>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</si>
  <si>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</si>
  <si>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</si>
  <si>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</si>
  <si>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</si>
  <si>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</si>
  <si>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</si>
  <si>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</si>
  <si>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</si>
  <si>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</si>
  <si>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</si>
  <si>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</si>
  <si>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</si>
  <si>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</si>
  <si>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</si>
  <si>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</si>
  <si>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</si>
  <si>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</si>
  <si>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</si>
  <si>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</si>
  <si>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</si>
  <si>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</si>
  <si>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</si>
  <si>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</si>
  <si>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</si>
  <si>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</si>
  <si>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</si>
  <si>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</si>
  <si>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</si>
  <si>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</si>
  <si>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</si>
  <si>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</si>
  <si>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</si>
  <si>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</si>
  <si>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</si>
  <si>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</si>
  <si>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</si>
  <si>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</si>
  <si>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</si>
  <si>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</si>
  <si>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</si>
  <si>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</si>
  <si>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</si>
  <si>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</si>
  <si>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</si>
  <si>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</si>
  <si>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</si>
  <si>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</si>
  <si>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</si>
  <si>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</si>
  <si>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</si>
  <si>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</si>
  <si>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</si>
  <si>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</si>
  <si>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</si>
  <si>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</si>
  <si>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</si>
  <si>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</si>
  <si>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</si>
  <si>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</si>
  <si>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</si>
  <si>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</si>
  <si>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</si>
  <si>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</si>
  <si>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</si>
  <si>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</si>
  <si>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</si>
  <si>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</si>
  <si>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</si>
  <si>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</si>
  <si>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</si>
  <si>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</si>
  <si>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</si>
  <si>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</si>
  <si>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</si>
  <si>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</si>
  <si>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</si>
  <si>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</si>
  <si>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</si>
  <si>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</si>
  <si>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</si>
  <si>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</si>
  <si>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</si>
  <si>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</si>
  <si>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</si>
  <si>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</si>
  <si>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</si>
  <si>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</si>
  <si>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</si>
  <si>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</si>
  <si>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</si>
  <si>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</si>
  <si>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</si>
  <si>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</si>
  <si>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</si>
  <si>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</si>
  <si>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</si>
  <si>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</si>
  <si>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</si>
  <si>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</si>
  <si>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</si>
  <si>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</si>
  <si>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</si>
  <si>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</si>
  <si>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</si>
  <si>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</si>
  <si>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</si>
  <si>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</si>
  <si>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</si>
  <si>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</si>
  <si>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</si>
  <si>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</si>
  <si>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</si>
  <si>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</si>
  <si>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</si>
  <si>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</si>
  <si>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</si>
  <si>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</si>
  <si>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</si>
  <si>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</si>
  <si>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</si>
  <si>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</si>
  <si>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</si>
  <si>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</si>
  <si>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</si>
  <si>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</si>
  <si>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</si>
  <si>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</si>
  <si>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</si>
  <si>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</si>
  <si>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</si>
  <si>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</si>
  <si>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</si>
  <si>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</si>
  <si>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</si>
  <si>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</si>
  <si>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</si>
  <si>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</si>
  <si>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</si>
  <si>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</si>
  <si>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</si>
  <si>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</si>
  <si>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</si>
  <si>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</si>
  <si>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</si>
  <si>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</si>
  <si>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</si>
  <si>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</si>
  <si>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</si>
  <si>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</si>
  <si>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</si>
  <si>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</si>
  <si>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</si>
  <si>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</si>
  <si>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</si>
  <si>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</si>
  <si>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</si>
  <si>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</si>
  <si>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</si>
  <si>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</si>
  <si>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</si>
  <si>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</si>
  <si>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</si>
  <si>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</si>
  <si>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</si>
  <si>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</si>
  <si>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</si>
  <si>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</si>
  <si>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</si>
  <si>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</si>
  <si>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</si>
  <si>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</si>
  <si>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</si>
  <si>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</si>
  <si>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</si>
  <si>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</si>
  <si>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</si>
  <si>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</si>
  <si>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</si>
  <si>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</si>
  <si>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</si>
  <si>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</si>
  <si>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</si>
  <si>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</si>
  <si>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</si>
  <si>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</si>
  <si>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</si>
  <si>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</si>
  <si>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</si>
  <si>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</si>
  <si>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</si>
  <si>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</si>
  <si>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</si>
  <si>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</si>
  <si>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</si>
  <si>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</si>
  <si>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</si>
  <si>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</si>
  <si>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</si>
  <si>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</si>
  <si>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</si>
  <si>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</si>
  <si>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</si>
  <si>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</si>
  <si>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</si>
  <si>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</si>
  <si>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</si>
  <si>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</si>
  <si>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</si>
  <si>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</si>
  <si>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</si>
  <si>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</si>
  <si>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</si>
  <si>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</si>
  <si>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</si>
  <si>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</si>
  <si>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</si>
  <si>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</si>
  <si>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</si>
  <si>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</si>
  <si>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</si>
  <si>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</si>
  <si>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</si>
  <si>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</si>
  <si>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</si>
  <si>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</si>
  <si>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</si>
  <si>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</si>
  <si>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</si>
  <si>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</si>
  <si>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</si>
  <si>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</si>
  <si>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</si>
  <si>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</si>
  <si>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</si>
  <si>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</si>
  <si>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</si>
  <si>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</si>
  <si>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</si>
  <si>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</si>
  <si>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</si>
  <si>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</si>
  <si>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</si>
  <si>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</si>
  <si>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</si>
  <si>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</si>
  <si>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</si>
  <si>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</si>
  <si>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</si>
  <si>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</si>
  <si>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</si>
  <si>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</si>
  <si>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</si>
  <si>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</si>
  <si>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</si>
  <si>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</si>
  <si>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</si>
  <si>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</si>
  <si>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</si>
  <si>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</si>
  <si>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</si>
  <si>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</si>
  <si>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</si>
  <si>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</si>
  <si>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</si>
  <si>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</si>
  <si>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</si>
  <si>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</si>
  <si>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</si>
  <si>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</si>
  <si>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</si>
  <si>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</si>
  <si>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</si>
  <si>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</si>
  <si>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</si>
  <si>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</si>
  <si>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</si>
  <si>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</si>
  <si>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</si>
  <si>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</si>
  <si>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</si>
  <si>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</si>
  <si>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</si>
  <si>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</si>
  <si>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</si>
  <si>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</si>
  <si>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</si>
  <si>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</si>
  <si>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</si>
  <si>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</si>
  <si>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</si>
  <si>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</si>
  <si>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</si>
  <si>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</si>
  <si>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</si>
  <si>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</si>
  <si>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</si>
  <si>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</si>
  <si>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</si>
  <si>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</si>
  <si>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</si>
  <si>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</si>
  <si>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</si>
  <si>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</si>
  <si>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</si>
  <si>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</si>
  <si>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</si>
  <si>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</si>
  <si>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</si>
  <si>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</si>
  <si>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</si>
  <si>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</si>
  <si>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</si>
  <si>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</si>
  <si>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</si>
  <si>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</si>
  <si>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</si>
  <si>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</si>
  <si>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</si>
  <si>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</si>
  <si>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</si>
  <si>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</si>
  <si>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</si>
  <si>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</si>
  <si>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</si>
  <si>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</si>
  <si>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</si>
  <si>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</si>
  <si>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</si>
  <si>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</si>
  <si>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</si>
  <si>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</si>
  <si>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</si>
  <si>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</si>
  <si>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</si>
  <si>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</si>
  <si>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</si>
  <si>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</si>
  <si>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</si>
  <si>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</si>
  <si>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</si>
  <si>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</si>
  <si>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</si>
  <si>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</si>
  <si>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</si>
  <si>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</si>
  <si>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</si>
  <si>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</si>
  <si>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</si>
  <si>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</si>
  <si>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</si>
  <si>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</si>
  <si>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</si>
  <si>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</si>
  <si>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</si>
  <si>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</si>
  <si>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</si>
  <si>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</si>
  <si>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</si>
  <si>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</si>
  <si>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</si>
  <si>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</si>
  <si>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</si>
  <si>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</si>
  <si>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</si>
  <si>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</si>
  <si>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</si>
  <si>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</si>
  <si>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</si>
  <si>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</si>
  <si>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</si>
  <si>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</si>
  <si>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</si>
  <si>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</si>
  <si>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</si>
  <si>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</si>
  <si>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</si>
  <si>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</si>
  <si>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</si>
  <si>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</si>
  <si>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</si>
  <si>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</si>
  <si>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</si>
  <si>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</si>
  <si>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</si>
  <si>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</si>
  <si>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</si>
  <si>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</si>
  <si>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</si>
  <si>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</si>
  <si>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</si>
  <si>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</si>
  <si>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</si>
  <si>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</si>
  <si>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</si>
  <si>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</si>
  <si>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</si>
  <si>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</si>
  <si>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</si>
  <si>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</si>
  <si>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</si>
  <si>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</si>
  <si>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</si>
  <si>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</si>
  <si>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</si>
  <si>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</si>
  <si>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</si>
  <si>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</si>
  <si>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</si>
  <si>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</si>
  <si>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</si>
  <si>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</si>
  <si>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</si>
  <si>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</si>
  <si>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</si>
  <si>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</si>
  <si>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</si>
  <si>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</si>
  <si>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</si>
  <si>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</si>
  <si>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</si>
  <si>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</si>
  <si>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</si>
  <si>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</si>
  <si>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</si>
  <si>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</si>
  <si>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</si>
  <si>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</si>
  <si>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</si>
  <si>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</si>
  <si>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</si>
  <si>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</si>
  <si>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</si>
  <si>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</si>
  <si>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</si>
  <si>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</si>
  <si>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</si>
  <si>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</si>
  <si>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</si>
  <si>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</si>
  <si>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</si>
  <si>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</si>
  <si>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</si>
  <si>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</si>
  <si>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</si>
  <si>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</si>
  <si>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</si>
  <si>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</si>
  <si>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</si>
  <si>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</si>
  <si>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</si>
  <si>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</si>
  <si>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</si>
  <si>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</si>
  <si>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</si>
  <si>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</si>
  <si>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</si>
  <si>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</si>
  <si>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</si>
  <si>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</si>
  <si>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</si>
  <si>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</si>
  <si>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</si>
  <si>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</si>
  <si>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</si>
  <si>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</si>
  <si>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</si>
  <si>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</si>
  <si>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</si>
  <si>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</si>
  <si>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</si>
  <si>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</si>
  <si>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</si>
  <si>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</si>
  <si>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</si>
  <si>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</si>
  <si>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</si>
  <si>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</si>
  <si>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</si>
  <si>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</si>
  <si>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</si>
  <si>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</si>
  <si>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</si>
  <si>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</si>
  <si>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</si>
  <si>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</si>
  <si>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</si>
  <si>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</si>
  <si>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</si>
  <si>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</si>
  <si>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</si>
  <si>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</si>
  <si>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</si>
  <si>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</si>
  <si>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</si>
  <si>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</si>
  <si>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</si>
  <si>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</si>
  <si>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</si>
  <si>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</si>
  <si>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</si>
  <si>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</si>
  <si>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</si>
  <si>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</si>
  <si>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</si>
  <si>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</si>
  <si>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</si>
  <si>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</si>
  <si>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</si>
  <si>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</si>
  <si>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</si>
  <si>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</si>
  <si>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</si>
  <si>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</si>
  <si>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</si>
  <si>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</si>
  <si>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</si>
  <si>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</si>
  <si>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</si>
  <si>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</si>
  <si>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</si>
  <si>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</si>
  <si>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</si>
  <si>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</si>
  <si>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</si>
  <si>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</si>
  <si>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</si>
  <si>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</si>
  <si>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</si>
  <si>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</si>
  <si>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</si>
  <si>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</si>
  <si>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</si>
  <si>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</si>
  <si>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</si>
  <si>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</si>
  <si>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</si>
  <si>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</si>
  <si>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</si>
  <si>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</si>
  <si>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</si>
  <si>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</si>
  <si>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</si>
  <si>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</si>
  <si>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</si>
  <si>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</si>
  <si>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</si>
  <si>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</si>
  <si>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</si>
  <si>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</si>
  <si>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</si>
  <si>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</si>
  <si>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</si>
  <si>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</si>
  <si>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</si>
  <si>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</si>
  <si>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</si>
  <si>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</si>
  <si>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</si>
  <si>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</si>
  <si>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</si>
  <si>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</si>
  <si>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</si>
  <si>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</si>
  <si>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</si>
  <si>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</si>
  <si>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</si>
  <si>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</si>
  <si>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</si>
  <si>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</si>
  <si>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</si>
  <si>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</si>
  <si>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</si>
  <si>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</si>
  <si>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</si>
  <si>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</si>
  <si>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</si>
  <si>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</si>
  <si>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</si>
  <si>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</si>
  <si>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</si>
  <si>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</si>
  <si>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</si>
  <si>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</si>
  <si>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</si>
  <si>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</si>
  <si>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</si>
  <si>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</si>
  <si>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</si>
  <si>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</si>
  <si>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</si>
  <si>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</si>
  <si>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</si>
  <si>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</si>
  <si>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</si>
  <si>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</si>
  <si>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</si>
  <si>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</si>
  <si>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</si>
  <si>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</si>
  <si>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</si>
  <si>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</si>
  <si>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</si>
  <si>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</si>
  <si>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</si>
  <si>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</si>
  <si>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</si>
  <si>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</si>
  <si>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</si>
  <si>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</si>
  <si>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</si>
  <si>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</si>
  <si>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</si>
  <si>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</si>
  <si>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</si>
  <si>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</si>
  <si>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</si>
  <si>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</si>
  <si>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</si>
  <si>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</si>
  <si>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</si>
  <si>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</si>
  <si>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</si>
  <si>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</si>
  <si>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</si>
  <si>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</si>
  <si>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</si>
  <si>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</si>
  <si>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</si>
  <si>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</si>
  <si>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</si>
  <si>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</si>
  <si>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</si>
  <si>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</si>
  <si>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</si>
  <si>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</si>
  <si>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</si>
  <si>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</si>
  <si>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</si>
  <si>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</si>
  <si>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</si>
  <si>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</si>
  <si>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</si>
  <si>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</si>
  <si>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</si>
  <si>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</si>
  <si>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</si>
  <si>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</si>
  <si>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</si>
  <si>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</si>
  <si>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</si>
  <si>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</si>
  <si>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</si>
  <si>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</si>
  <si>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</si>
  <si>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</si>
  <si>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</si>
  <si>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</si>
  <si>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</si>
  <si>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</si>
  <si>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</si>
  <si>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</si>
  <si>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</si>
  <si>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</si>
  <si>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</si>
  <si>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</si>
  <si>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</si>
  <si>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</si>
  <si>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</si>
  <si>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</si>
  <si>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</si>
  <si>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</si>
  <si>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</si>
  <si>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</si>
  <si>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</si>
  <si>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</si>
  <si>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</si>
  <si>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</si>
  <si>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</si>
  <si>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</si>
  <si>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</si>
  <si>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</si>
  <si>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</si>
  <si>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</si>
  <si>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</si>
  <si>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</si>
  <si>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</si>
  <si>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</si>
  <si>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</si>
  <si>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</si>
  <si>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</si>
  <si>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</si>
  <si>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</si>
  <si>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</si>
  <si>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</si>
  <si>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</si>
  <si>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</si>
  <si>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</si>
  <si>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</si>
  <si>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</si>
  <si>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</si>
  <si>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</si>
  <si>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</si>
  <si>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</si>
  <si>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</si>
  <si>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</si>
  <si>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</si>
  <si>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</si>
  <si>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</si>
  <si>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</si>
  <si>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</si>
  <si>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</si>
  <si>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</si>
  <si>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</si>
  <si>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</si>
  <si>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</si>
  <si>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</si>
  <si>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</si>
  <si>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</si>
  <si>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</si>
  <si>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</si>
  <si>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</si>
  <si>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</si>
  <si>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</si>
  <si>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</si>
  <si>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</si>
  <si>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</si>
  <si>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</si>
  <si>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</si>
  <si>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</si>
  <si>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</si>
  <si>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</si>
  <si>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</si>
  <si>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</si>
  <si>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</si>
  <si>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</si>
  <si>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</si>
  <si>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</si>
  <si>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</si>
  <si>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</si>
  <si>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</si>
  <si>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</si>
  <si>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</si>
  <si>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</si>
  <si>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</si>
  <si>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</si>
  <si>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</si>
  <si>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</si>
  <si>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</si>
  <si>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</si>
  <si>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</si>
  <si>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</si>
  <si>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</si>
  <si>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</si>
  <si>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</si>
  <si>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</si>
  <si>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</si>
  <si>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</si>
  <si>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</si>
  <si>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</si>
  <si>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</si>
  <si>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</si>
  <si>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</si>
  <si>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</si>
  <si>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</si>
  <si>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</si>
  <si>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</si>
  <si>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</si>
  <si>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</si>
  <si>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</si>
  <si>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</si>
  <si>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</si>
  <si>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</si>
  <si>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</si>
  <si>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</si>
  <si>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</si>
  <si>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</si>
  <si>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</si>
  <si>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</si>
  <si>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</si>
  <si>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</si>
  <si>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</si>
  <si>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</si>
  <si>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</si>
  <si>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</si>
  <si>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</si>
  <si>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</si>
  <si>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</si>
  <si>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</si>
  <si>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</si>
  <si>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</si>
  <si>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</si>
  <si>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</si>
  <si>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</si>
  <si>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</si>
  <si>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</si>
  <si>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</si>
  <si>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</si>
  <si>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</si>
  <si>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</si>
  <si>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</si>
  <si>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</si>
  <si>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</si>
  <si>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</si>
  <si>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</si>
  <si>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</si>
  <si>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</si>
  <si>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</si>
  <si>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</si>
  <si>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</si>
  <si>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</si>
  <si>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</si>
  <si>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</si>
  <si>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</si>
  <si>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</si>
  <si>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</si>
  <si>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</si>
  <si>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</si>
  <si>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</si>
  <si>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</si>
  <si>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</si>
  <si>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</si>
  <si>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</si>
  <si>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</si>
  <si>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</si>
  <si>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</si>
  <si>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</si>
  <si>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</si>
  <si>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</si>
  <si>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</si>
  <si>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</si>
  <si>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</si>
  <si>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</si>
  <si>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</si>
  <si>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</si>
  <si>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</si>
  <si>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</si>
  <si>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</si>
  <si>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</si>
  <si>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</si>
  <si>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</si>
  <si>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</si>
  <si>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</si>
  <si>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</si>
  <si>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</si>
  <si>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</si>
  <si>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</si>
  <si>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</si>
  <si>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</si>
  <si>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</si>
  <si>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</si>
  <si>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</si>
  <si>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</si>
  <si>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</si>
  <si>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</si>
  <si>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</si>
  <si>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</si>
  <si>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</si>
  <si>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</si>
  <si>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</si>
  <si>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</si>
  <si>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</si>
  <si>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</si>
  <si>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</si>
  <si>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</si>
  <si>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</si>
  <si>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</si>
  <si>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</si>
  <si>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</si>
  <si>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</si>
  <si>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</si>
  <si>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</si>
  <si>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</si>
  <si>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</si>
  <si>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</si>
  <si>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</si>
  <si>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</si>
  <si>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</si>
  <si>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</si>
  <si>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</si>
  <si>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</si>
  <si>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</si>
  <si>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</si>
  <si>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</si>
  <si>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</si>
  <si>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</si>
  <si>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</si>
  <si>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</si>
  <si>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</si>
  <si>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</si>
  <si>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</si>
  <si>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</si>
  <si>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</si>
  <si>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</si>
  <si>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</si>
  <si>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</si>
  <si>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</si>
  <si>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</si>
  <si>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</si>
  <si>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</si>
  <si>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</si>
  <si>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</si>
  <si>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</si>
  <si>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</si>
  <si>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</si>
  <si>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</si>
  <si>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</si>
  <si>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</si>
  <si>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</si>
  <si>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</si>
  <si>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</si>
  <si>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</si>
  <si>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</si>
  <si>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</si>
  <si>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</si>
  <si>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</si>
  <si>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</si>
  <si>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</si>
  <si>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</si>
  <si>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</si>
  <si>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</si>
  <si>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</si>
  <si>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</si>
  <si>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</si>
  <si>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</si>
  <si>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</si>
  <si>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</si>
  <si>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</si>
  <si>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</si>
  <si>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</si>
  <si>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</si>
  <si>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</si>
  <si>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</si>
  <si>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</si>
  <si>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</si>
  <si>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</si>
  <si>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</si>
  <si>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</si>
  <si>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</si>
  <si>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</si>
  <si>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</si>
  <si>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</si>
  <si>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</si>
  <si>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</si>
  <si>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</si>
  <si>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</si>
  <si>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</si>
  <si>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</si>
  <si>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</si>
  <si>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</si>
  <si>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</si>
  <si>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</si>
  <si>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</si>
  <si>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</si>
  <si>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</si>
  <si>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</si>
  <si>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</si>
  <si>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</si>
  <si>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</si>
  <si>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</si>
  <si>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</si>
  <si>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</si>
  <si>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</si>
  <si>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</si>
  <si>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</si>
  <si>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</si>
  <si>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</si>
  <si>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</si>
  <si>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</si>
  <si>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</si>
  <si>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</si>
  <si>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</si>
  <si>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</si>
  <si>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</si>
  <si>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</si>
  <si>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</si>
  <si>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</si>
  <si>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</si>
  <si>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</si>
  <si>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</si>
  <si>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</si>
  <si>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</si>
  <si>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</si>
  <si>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</si>
  <si>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</si>
  <si>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</si>
  <si>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</si>
  <si>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</si>
  <si>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</si>
  <si>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</si>
  <si>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</si>
  <si>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</si>
  <si>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</si>
  <si>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</si>
  <si>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</si>
  <si>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</si>
  <si>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</si>
  <si>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</si>
  <si>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</si>
  <si>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</si>
  <si>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</si>
  <si>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</si>
  <si>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</si>
  <si>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</si>
  <si>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</si>
  <si>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</si>
  <si>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</si>
  <si>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</si>
  <si>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</si>
  <si>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</si>
  <si>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</si>
  <si>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</si>
  <si>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</si>
  <si>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</si>
  <si>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</si>
  <si>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</si>
  <si>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</si>
  <si>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</si>
  <si>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</si>
  <si>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</si>
  <si>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</si>
  <si>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</si>
  <si>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</si>
  <si>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</si>
  <si>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</si>
  <si>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</si>
  <si>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</si>
  <si>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</si>
  <si>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</si>
  <si>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</si>
  <si>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</si>
  <si>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</si>
  <si>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</si>
  <si>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</si>
  <si>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</si>
  <si>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</si>
  <si>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</si>
  <si>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</si>
  <si>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</si>
  <si>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</si>
  <si>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</si>
  <si>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</si>
  <si>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</si>
  <si>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</si>
  <si>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</si>
  <si>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</si>
  <si>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</si>
  <si>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</si>
  <si>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</si>
  <si>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</si>
  <si>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</si>
  <si>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</si>
  <si>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</si>
  <si>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</si>
  <si>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</si>
  <si>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</si>
  <si>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</si>
  <si>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</si>
  <si>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</si>
  <si>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</si>
  <si>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</si>
  <si>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</si>
  <si>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</si>
  <si>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</si>
  <si>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</si>
  <si>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</si>
  <si>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</si>
  <si>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</si>
  <si>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</si>
  <si>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</si>
  <si>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</si>
  <si>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</si>
  <si>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</si>
  <si>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</si>
  <si>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</si>
  <si>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</si>
  <si>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</si>
  <si>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</si>
  <si>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</si>
  <si>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</si>
  <si>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</si>
  <si>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</si>
  <si>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</si>
  <si>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</si>
  <si>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</si>
  <si>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</si>
  <si>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</si>
  <si>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</si>
  <si>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</si>
  <si>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</si>
  <si>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</si>
  <si>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</si>
  <si>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</si>
  <si>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</si>
  <si>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</si>
  <si>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</si>
  <si>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</si>
  <si>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</si>
  <si>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</si>
  <si>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</si>
  <si>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</si>
  <si>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</si>
  <si>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</si>
  <si>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</si>
  <si>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</si>
  <si>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</si>
  <si>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</si>
  <si>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</si>
  <si>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</si>
  <si>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</si>
  <si>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</si>
  <si>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</si>
  <si>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</si>
  <si>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</si>
  <si>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</si>
  <si>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</si>
  <si>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</si>
  <si>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</si>
  <si>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</si>
  <si>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</si>
  <si>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</si>
  <si>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</si>
  <si>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</si>
  <si>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</si>
  <si>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</si>
  <si>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</si>
  <si>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</si>
  <si>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</si>
  <si>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</si>
  <si>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</si>
  <si>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</si>
  <si>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</si>
  <si>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</si>
  <si>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</si>
  <si>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</si>
  <si>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</si>
  <si>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</si>
  <si>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</si>
  <si>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</si>
  <si>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</si>
  <si>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</si>
  <si>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</si>
  <si>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</si>
  <si>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</si>
  <si>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</si>
  <si>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</si>
  <si>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</si>
  <si>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</si>
  <si>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</si>
  <si>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</si>
  <si>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</si>
  <si>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</si>
  <si>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</si>
  <si>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</si>
  <si>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</si>
  <si>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</si>
  <si>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</si>
  <si>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</si>
  <si>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</si>
  <si>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</si>
  <si>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</si>
  <si>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</si>
  <si>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</si>
  <si>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</si>
  <si>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</si>
  <si>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</si>
  <si>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</si>
  <si>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</si>
  <si>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</si>
  <si>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</si>
  <si>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</si>
  <si>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</si>
  <si>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</si>
  <si>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</si>
  <si>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</si>
  <si>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</si>
  <si>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</si>
  <si>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</si>
  <si>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</si>
  <si>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</si>
  <si>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</si>
  <si>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</si>
  <si>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</si>
  <si>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</si>
  <si>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</si>
  <si>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</si>
  <si>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</si>
  <si>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</si>
  <si>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</si>
  <si>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</si>
  <si>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</si>
  <si>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</si>
  <si>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</si>
  <si>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</si>
  <si>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</si>
  <si>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</si>
  <si>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</si>
  <si>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</si>
  <si>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</si>
  <si>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</si>
  <si>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</si>
  <si>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</si>
  <si>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</si>
  <si>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</si>
  <si>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</si>
  <si>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</si>
  <si>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</si>
  <si>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</si>
  <si>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</si>
  <si>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</si>
  <si>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</si>
  <si>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</si>
  <si>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</si>
  <si>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</si>
  <si>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</si>
  <si>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</si>
  <si>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</si>
  <si>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</si>
  <si>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</si>
  <si>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</si>
  <si>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</si>
  <si>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</si>
  <si>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</si>
  <si>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</si>
  <si>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</si>
  <si>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</si>
  <si>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</si>
  <si>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</si>
  <si>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</si>
  <si>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</si>
  <si>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</si>
  <si>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</si>
  <si>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</si>
  <si>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</si>
  <si>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</si>
  <si>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</si>
  <si>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</si>
  <si>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</si>
  <si>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</si>
  <si>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</si>
  <si>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</si>
  <si>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GRADSKO KAZALIŠTE JOZA IVAKIĆ VINKOVCI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</si>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</sst>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
      <patternFill patternType="solid">
        <fgColor theme="4" tint="0.799890133365886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1">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4" xfId="0" applyNumberFormat="1" applyFont="1" applyFill="1" applyBorder="1" applyAlignment="1" applyProtection="1">
      <alignment horizontal="right" vertical="center" shrinkToFit="1"/>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2">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471014.44999999995</v>
      </c>
      <c r="D2" s="7">
        <f>'PR-RAS'!E6</f>
        <v>558744.06000000006</v>
      </c>
      <c r="E2" s="7">
        <v>0</v>
      </c>
      <c r="F2" s="7">
        <v>0</v>
      </c>
      <c r="G2" s="8">
        <f t="shared" ref="G2:G65" si="0">(B2/1000)*(C2*1+D2*2)</f>
        <v>1588.5025700000001</v>
      </c>
      <c r="H2" s="8">
        <f t="shared" ref="H2:H65"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46887.88</v>
      </c>
      <c r="D45" s="2">
        <f>'PR-RAS'!E49</f>
        <v>61078.23</v>
      </c>
      <c r="E45" s="2">
        <v>0</v>
      </c>
      <c r="F45" s="2">
        <v>0</v>
      </c>
      <c r="G45" s="3">
        <f t="shared" si="0"/>
        <v>7437.9509599999992</v>
      </c>
      <c r="H45" s="3">
        <f t="shared" si="1"/>
        <v>0.35000000000582077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46887.88</v>
      </c>
      <c r="D54" s="2">
        <f>'PR-RAS'!E58</f>
        <v>61078.23</v>
      </c>
      <c r="E54" s="2">
        <v>0</v>
      </c>
      <c r="F54" s="2">
        <v>0</v>
      </c>
      <c r="G54" s="3">
        <f t="shared" si="0"/>
        <v>8959.3500199999999</v>
      </c>
      <c r="H54" s="3">
        <f t="shared" si="1"/>
        <v>0.35000000000582077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46887.88</v>
      </c>
      <c r="D55" s="2">
        <f>'PR-RAS'!E59</f>
        <v>61078.23</v>
      </c>
      <c r="E55" s="2">
        <v>0</v>
      </c>
      <c r="F55" s="2">
        <v>0</v>
      </c>
      <c r="G55" s="3">
        <f t="shared" si="0"/>
        <v>9128.3943600000002</v>
      </c>
      <c r="H55" s="3">
        <f t="shared" si="1"/>
        <v>0.35000000000582077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0.13</v>
      </c>
      <c r="D78" s="2">
        <f>'PR-RAS'!E82</f>
        <v>0</v>
      </c>
      <c r="E78" s="2">
        <v>0</v>
      </c>
      <c r="F78" s="2">
        <v>0</v>
      </c>
      <c r="G78" s="3">
        <f t="shared" si="2"/>
        <v>1.001E-2</v>
      </c>
      <c r="H78" s="3">
        <f t="shared" si="3"/>
        <v>0.13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0.13</v>
      </c>
      <c r="D79" s="2">
        <f>'PR-RAS'!E83</f>
        <v>0</v>
      </c>
      <c r="E79" s="2">
        <v>0</v>
      </c>
      <c r="F79" s="2">
        <v>0</v>
      </c>
      <c r="G79" s="3">
        <f t="shared" si="2"/>
        <v>1.014E-2</v>
      </c>
      <c r="H79" s="3">
        <f t="shared" si="3"/>
        <v>0.13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0.13</v>
      </c>
      <c r="D81" s="2">
        <f>'PR-RAS'!E85</f>
        <v>0</v>
      </c>
      <c r="E81" s="2">
        <v>0</v>
      </c>
      <c r="F81" s="2">
        <v>0</v>
      </c>
      <c r="G81" s="3">
        <f t="shared" si="2"/>
        <v>1.0400000000000001E-2</v>
      </c>
      <c r="H81" s="3">
        <f t="shared" si="3"/>
        <v>0.13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53400.2</v>
      </c>
      <c r="D121" s="2">
        <f>'PR-RAS'!E125</f>
        <v>78061.69</v>
      </c>
      <c r="E121" s="2">
        <v>0</v>
      </c>
      <c r="F121" s="2">
        <v>0</v>
      </c>
      <c r="G121" s="3">
        <f t="shared" si="2"/>
        <v>25142.829600000001</v>
      </c>
      <c r="H121" s="3">
        <f t="shared" si="3"/>
        <v>0.50999999999476131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53400.2</v>
      </c>
      <c r="D122" s="2">
        <f>'PR-RAS'!E126</f>
        <v>78061.69</v>
      </c>
      <c r="E122" s="2">
        <v>0</v>
      </c>
      <c r="F122" s="2">
        <v>0</v>
      </c>
      <c r="G122" s="3">
        <f t="shared" si="2"/>
        <v>25352.353180000002</v>
      </c>
      <c r="H122" s="3">
        <f t="shared" si="3"/>
        <v>0.50999999999476131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7250</v>
      </c>
      <c r="D123" s="2">
        <f>'PR-RAS'!E127</f>
        <v>46928.1</v>
      </c>
      <c r="E123" s="2">
        <v>0</v>
      </c>
      <c r="F123" s="2">
        <v>0</v>
      </c>
      <c r="G123" s="3">
        <f t="shared" si="2"/>
        <v>12334.956399999999</v>
      </c>
      <c r="H123" s="3">
        <f t="shared" si="3"/>
        <v>9.9999999998544808E-2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46150.2</v>
      </c>
      <c r="D124" s="2">
        <f>'PR-RAS'!E128</f>
        <v>31133.59</v>
      </c>
      <c r="E124" s="2">
        <v>0</v>
      </c>
      <c r="F124" s="2">
        <v>0</v>
      </c>
      <c r="G124" s="3">
        <f t="shared" si="2"/>
        <v>13335.337740000001</v>
      </c>
      <c r="H124" s="3">
        <f t="shared" si="3"/>
        <v>0.6099999999969441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370726.24</v>
      </c>
      <c r="D130" s="2">
        <f>'PR-RAS'!E134</f>
        <v>419604.14</v>
      </c>
      <c r="E130" s="2">
        <v>0</v>
      </c>
      <c r="F130" s="2">
        <v>0</v>
      </c>
      <c r="G130" s="3">
        <f t="shared" ref="G130:G193" si="4">(B130/1000)*(C130*1+D130*2)</f>
        <v>156081.55308000001</v>
      </c>
      <c r="H130" s="3">
        <f t="shared" ref="H130:H193" si="5">ABS(C130-ROUND(C130,0))+ABS(D130-ROUND(D130,0))</f>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370726.24</v>
      </c>
      <c r="D131" s="2">
        <f>'PR-RAS'!E135</f>
        <v>419604.14</v>
      </c>
      <c r="E131" s="2">
        <v>0</v>
      </c>
      <c r="F131" s="2">
        <v>0</v>
      </c>
      <c r="G131" s="3">
        <f t="shared" si="4"/>
        <v>157291.48760000002</v>
      </c>
      <c r="H131" s="3">
        <f t="shared" si="5"/>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304826.2</v>
      </c>
      <c r="D132" s="2">
        <f>'PR-RAS'!E136</f>
        <v>351459.11</v>
      </c>
      <c r="E132" s="2">
        <v>0</v>
      </c>
      <c r="F132" s="2">
        <v>0</v>
      </c>
      <c r="G132" s="3">
        <f t="shared" si="4"/>
        <v>132014.51902000001</v>
      </c>
      <c r="H132" s="3">
        <f t="shared" si="5"/>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65900.039999999994</v>
      </c>
      <c r="D133" s="2">
        <f>'PR-RAS'!E137</f>
        <v>68145.03</v>
      </c>
      <c r="E133" s="2">
        <v>0</v>
      </c>
      <c r="F133" s="2">
        <v>0</v>
      </c>
      <c r="G133" s="3">
        <f t="shared" si="4"/>
        <v>26689.093199999999</v>
      </c>
      <c r="H133" s="3">
        <f t="shared" si="5"/>
        <v>6.9999999992433004E-2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411725.29000000004</v>
      </c>
      <c r="D148" s="2">
        <f>'PR-RAS'!E152</f>
        <v>528784.43000000005</v>
      </c>
      <c r="E148" s="2">
        <v>0</v>
      </c>
      <c r="F148" s="2">
        <v>0</v>
      </c>
      <c r="G148" s="3">
        <f t="shared" si="4"/>
        <v>215986.24005000002</v>
      </c>
      <c r="H148" s="3">
        <f t="shared" si="5"/>
        <v>0.72000000008847564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248551.4</v>
      </c>
      <c r="D149" s="2">
        <f>'PR-RAS'!E153</f>
        <v>328697.09999999998</v>
      </c>
      <c r="E149" s="2">
        <v>0</v>
      </c>
      <c r="F149" s="2">
        <v>0</v>
      </c>
      <c r="G149" s="3">
        <f t="shared" si="4"/>
        <v>134079.94879999998</v>
      </c>
      <c r="H149" s="3">
        <f t="shared" si="5"/>
        <v>0.49999999997089617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188535.82</v>
      </c>
      <c r="D150" s="2">
        <f>'PR-RAS'!E154</f>
        <v>258297.5</v>
      </c>
      <c r="E150" s="2">
        <v>0</v>
      </c>
      <c r="F150" s="2">
        <v>0</v>
      </c>
      <c r="G150" s="3">
        <f t="shared" si="4"/>
        <v>105064.49218</v>
      </c>
      <c r="H150" s="3">
        <f t="shared" si="5"/>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188535.82</v>
      </c>
      <c r="D151" s="2">
        <f>'PR-RAS'!E155</f>
        <v>258297.5</v>
      </c>
      <c r="E151" s="2">
        <v>0</v>
      </c>
      <c r="F151" s="2">
        <v>0</v>
      </c>
      <c r="G151" s="3">
        <f t="shared" si="4"/>
        <v>105769.62300000001</v>
      </c>
      <c r="H151" s="3">
        <f t="shared" si="5"/>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28907.18</v>
      </c>
      <c r="D155" s="2">
        <f>'PR-RAS'!E159</f>
        <v>27780.51</v>
      </c>
      <c r="E155" s="2">
        <v>0</v>
      </c>
      <c r="F155" s="2">
        <v>0</v>
      </c>
      <c r="G155" s="3">
        <f t="shared" si="4"/>
        <v>13008.102799999999</v>
      </c>
      <c r="H155" s="3">
        <f t="shared" si="5"/>
        <v>0.67000000000189175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31108.400000000001</v>
      </c>
      <c r="D156" s="2">
        <f>'PR-RAS'!E160</f>
        <v>42619.09</v>
      </c>
      <c r="E156" s="2">
        <v>0</v>
      </c>
      <c r="F156" s="2">
        <v>0</v>
      </c>
      <c r="G156" s="3">
        <f t="shared" si="4"/>
        <v>18033.719899999996</v>
      </c>
      <c r="H156" s="3">
        <f t="shared" si="5"/>
        <v>0.48999999999796273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31108.400000000001</v>
      </c>
      <c r="D158" s="2">
        <f>'PR-RAS'!E162</f>
        <v>42619.09</v>
      </c>
      <c r="E158" s="2">
        <v>0</v>
      </c>
      <c r="F158" s="2">
        <v>0</v>
      </c>
      <c r="G158" s="3">
        <f t="shared" si="4"/>
        <v>18266.413059999999</v>
      </c>
      <c r="H158" s="3">
        <f t="shared" si="5"/>
        <v>0.48999999999796273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161887.64000000001</v>
      </c>
      <c r="D160" s="2">
        <f>'PR-RAS'!E164</f>
        <v>197299.18000000002</v>
      </c>
      <c r="E160" s="2">
        <v>0</v>
      </c>
      <c r="F160" s="2">
        <v>0</v>
      </c>
      <c r="G160" s="3">
        <f t="shared" si="4"/>
        <v>88481.274000000005</v>
      </c>
      <c r="H160" s="3">
        <f t="shared" si="5"/>
        <v>0.54000000000814907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25541.16</v>
      </c>
      <c r="D161" s="2">
        <f>'PR-RAS'!E165</f>
        <v>28832.639999999999</v>
      </c>
      <c r="E161" s="2">
        <v>0</v>
      </c>
      <c r="F161" s="2">
        <v>0</v>
      </c>
      <c r="G161" s="3">
        <f t="shared" si="4"/>
        <v>13313.030400000001</v>
      </c>
      <c r="H161" s="3">
        <f t="shared" si="5"/>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17120.98</v>
      </c>
      <c r="D162" s="2">
        <f>'PR-RAS'!E166</f>
        <v>17810.310000000001</v>
      </c>
      <c r="E162" s="2">
        <v>0</v>
      </c>
      <c r="F162" s="2">
        <v>0</v>
      </c>
      <c r="G162" s="3">
        <f t="shared" si="4"/>
        <v>8491.3976000000021</v>
      </c>
      <c r="H162" s="3">
        <f t="shared" si="5"/>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8220.18</v>
      </c>
      <c r="D163" s="2">
        <f>'PR-RAS'!E167</f>
        <v>10058.620000000001</v>
      </c>
      <c r="E163" s="2">
        <v>0</v>
      </c>
      <c r="F163" s="2">
        <v>0</v>
      </c>
      <c r="G163" s="3">
        <f t="shared" si="4"/>
        <v>4590.6620400000002</v>
      </c>
      <c r="H163" s="3">
        <f t="shared" si="5"/>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v>
      </c>
      <c r="D164" s="2">
        <f>'PR-RAS'!E168</f>
        <v>466.25</v>
      </c>
      <c r="E164" s="2">
        <v>0</v>
      </c>
      <c r="F164" s="2">
        <v>0</v>
      </c>
      <c r="G164" s="3">
        <f t="shared" si="4"/>
        <v>184.5975</v>
      </c>
      <c r="H164" s="3">
        <f t="shared" si="5"/>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497.46</v>
      </c>
      <c r="E165" s="2">
        <v>0</v>
      </c>
      <c r="F165" s="2">
        <v>0</v>
      </c>
      <c r="G165" s="3">
        <f t="shared" si="4"/>
        <v>163.16687999999999</v>
      </c>
      <c r="H165" s="3">
        <f t="shared" si="5"/>
        <v>0.45999999999997954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37360.58</v>
      </c>
      <c r="D166" s="2">
        <f>'PR-RAS'!E170</f>
        <v>33478.660000000003</v>
      </c>
      <c r="E166" s="2">
        <v>0</v>
      </c>
      <c r="F166" s="2">
        <v>0</v>
      </c>
      <c r="G166" s="3">
        <f t="shared" si="4"/>
        <v>17212.453500000003</v>
      </c>
      <c r="H166" s="3">
        <f t="shared" si="5"/>
        <v>0.75999999999476131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2712.02</v>
      </c>
      <c r="D167" s="2">
        <f>'PR-RAS'!E171</f>
        <v>3837.13</v>
      </c>
      <c r="E167" s="2">
        <v>0</v>
      </c>
      <c r="F167" s="2">
        <v>0</v>
      </c>
      <c r="G167" s="3">
        <f t="shared" si="4"/>
        <v>1724.1224800000002</v>
      </c>
      <c r="H167" s="3">
        <f t="shared" si="5"/>
        <v>0.15000000000009095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17624.89</v>
      </c>
      <c r="D169" s="2">
        <f>'PR-RAS'!E173</f>
        <v>22424.61</v>
      </c>
      <c r="E169" s="2">
        <v>0</v>
      </c>
      <c r="F169" s="2">
        <v>0</v>
      </c>
      <c r="G169" s="3">
        <f t="shared" si="4"/>
        <v>10495.65048</v>
      </c>
      <c r="H169" s="3">
        <f t="shared" si="5"/>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13428.83</v>
      </c>
      <c r="D170" s="2">
        <f>'PR-RAS'!E174</f>
        <v>1152.3</v>
      </c>
      <c r="E170" s="2">
        <v>0</v>
      </c>
      <c r="F170" s="2">
        <v>0</v>
      </c>
      <c r="G170" s="3">
        <f t="shared" si="4"/>
        <v>2658.9496700000004</v>
      </c>
      <c r="H170" s="3">
        <f t="shared" si="5"/>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3594.84</v>
      </c>
      <c r="D171" s="2">
        <f>'PR-RAS'!E175</f>
        <v>5739.68</v>
      </c>
      <c r="E171" s="2">
        <v>0</v>
      </c>
      <c r="F171" s="2">
        <v>0</v>
      </c>
      <c r="G171" s="3">
        <f t="shared" si="4"/>
        <v>2562.6140000000005</v>
      </c>
      <c r="H171" s="3">
        <f t="shared" si="5"/>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324.94</v>
      </c>
      <c r="E173" s="2">
        <v>0</v>
      </c>
      <c r="F173" s="2">
        <v>0</v>
      </c>
      <c r="G173" s="3">
        <f t="shared" si="4"/>
        <v>111.77936</v>
      </c>
      <c r="H173" s="3">
        <f t="shared" si="5"/>
        <v>6.0000000000002274E-2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81845.740000000005</v>
      </c>
      <c r="D174" s="2">
        <f>'PR-RAS'!E178</f>
        <v>115983.97</v>
      </c>
      <c r="E174" s="2">
        <v>0</v>
      </c>
      <c r="F174" s="2">
        <v>0</v>
      </c>
      <c r="G174" s="3">
        <f t="shared" si="4"/>
        <v>54289.766639999994</v>
      </c>
      <c r="H174" s="3">
        <f t="shared" si="5"/>
        <v>0.28999999999359716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3538.77</v>
      </c>
      <c r="D175" s="2">
        <f>'PR-RAS'!E179</f>
        <v>4030.39</v>
      </c>
      <c r="E175" s="2">
        <v>0</v>
      </c>
      <c r="F175" s="2">
        <v>0</v>
      </c>
      <c r="G175" s="3">
        <f t="shared" si="4"/>
        <v>2018.3216999999997</v>
      </c>
      <c r="H175" s="3">
        <f t="shared" si="5"/>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7891.26</v>
      </c>
      <c r="D176" s="2">
        <f>'PR-RAS'!E180</f>
        <v>15944.46</v>
      </c>
      <c r="E176" s="2">
        <v>0</v>
      </c>
      <c r="F176" s="2">
        <v>0</v>
      </c>
      <c r="G176" s="3">
        <f t="shared" si="4"/>
        <v>6961.5315000000001</v>
      </c>
      <c r="H176" s="3">
        <f t="shared" si="5"/>
        <v>0.71999999999934516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1979.19</v>
      </c>
      <c r="D177" s="2">
        <f>'PR-RAS'!E181</f>
        <v>2328.38</v>
      </c>
      <c r="E177" s="2">
        <v>0</v>
      </c>
      <c r="F177" s="2">
        <v>0</v>
      </c>
      <c r="G177" s="3">
        <f t="shared" si="4"/>
        <v>1167.9272000000001</v>
      </c>
      <c r="H177" s="3">
        <f t="shared" si="5"/>
        <v>0.57000000000016371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945.8</v>
      </c>
      <c r="D178" s="2">
        <f>'PR-RAS'!E182</f>
        <v>983.4</v>
      </c>
      <c r="E178" s="2">
        <v>0</v>
      </c>
      <c r="F178" s="2">
        <v>0</v>
      </c>
      <c r="G178" s="3">
        <f t="shared" si="4"/>
        <v>515.53019999999992</v>
      </c>
      <c r="H178" s="3">
        <f t="shared" si="5"/>
        <v>0.60000000000002274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4"/>
        <v>0</v>
      </c>
      <c r="H179" s="3">
        <f t="shared" si="5"/>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3015</v>
      </c>
      <c r="E180" s="2">
        <v>0</v>
      </c>
      <c r="F180" s="2">
        <v>0</v>
      </c>
      <c r="G180" s="3">
        <f t="shared" si="4"/>
        <v>1079.3699999999999</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60494.81</v>
      </c>
      <c r="D181" s="2">
        <f>'PR-RAS'!E185</f>
        <v>81745.649999999994</v>
      </c>
      <c r="E181" s="2">
        <v>0</v>
      </c>
      <c r="F181" s="2">
        <v>0</v>
      </c>
      <c r="G181" s="3">
        <f t="shared" si="4"/>
        <v>40317.499799999998</v>
      </c>
      <c r="H181" s="3">
        <f t="shared" si="5"/>
        <v>0.54000000000814907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1314.44</v>
      </c>
      <c r="D182" s="2">
        <f>'PR-RAS'!E186</f>
        <v>2359.66</v>
      </c>
      <c r="E182" s="2">
        <v>0</v>
      </c>
      <c r="F182" s="2">
        <v>0</v>
      </c>
      <c r="G182" s="3">
        <f t="shared" si="4"/>
        <v>1092.1105600000001</v>
      </c>
      <c r="H182" s="3">
        <f t="shared" si="5"/>
        <v>0.78000000000020009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5681.47</v>
      </c>
      <c r="D183" s="2">
        <f>'PR-RAS'!E187</f>
        <v>5577.03</v>
      </c>
      <c r="E183" s="2">
        <v>0</v>
      </c>
      <c r="F183" s="2">
        <v>0</v>
      </c>
      <c r="G183" s="3">
        <f t="shared" si="4"/>
        <v>3064.0664599999996</v>
      </c>
      <c r="H183" s="3">
        <f t="shared" si="5"/>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7541.79</v>
      </c>
      <c r="D184" s="2">
        <f>'PR-RAS'!E188</f>
        <v>7116.85</v>
      </c>
      <c r="E184" s="2">
        <v>0</v>
      </c>
      <c r="F184" s="2">
        <v>0</v>
      </c>
      <c r="G184" s="3">
        <f t="shared" si="4"/>
        <v>3984.9146700000001</v>
      </c>
      <c r="H184" s="3">
        <f t="shared" si="5"/>
        <v>0.35999999999967258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9598.369999999999</v>
      </c>
      <c r="D190" s="2">
        <f>'PR-RAS'!E194</f>
        <v>11887.06</v>
      </c>
      <c r="E190" s="2">
        <v>0</v>
      </c>
      <c r="F190" s="2">
        <v>0</v>
      </c>
      <c r="G190" s="3">
        <f t="shared" si="4"/>
        <v>6307.4006099999997</v>
      </c>
      <c r="H190" s="3">
        <f t="shared" si="5"/>
        <v>0.42999999999847205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843.62</v>
      </c>
      <c r="D192" s="2">
        <f>'PR-RAS'!E196</f>
        <v>3337.7</v>
      </c>
      <c r="E192" s="2">
        <v>0</v>
      </c>
      <c r="F192" s="2">
        <v>0</v>
      </c>
      <c r="G192" s="3">
        <f t="shared" si="4"/>
        <v>1436.13282</v>
      </c>
      <c r="H192" s="3">
        <f t="shared" si="5"/>
        <v>0.68000000000017735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6200.04</v>
      </c>
      <c r="D193" s="2">
        <f>'PR-RAS'!E197</f>
        <v>6381.63</v>
      </c>
      <c r="E193" s="2">
        <v>0</v>
      </c>
      <c r="F193" s="2">
        <v>0</v>
      </c>
      <c r="G193" s="3">
        <f t="shared" si="4"/>
        <v>3640.9535999999998</v>
      </c>
      <c r="H193" s="3">
        <f t="shared" si="5"/>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331.8</v>
      </c>
      <c r="D194" s="2">
        <f>'PR-RAS'!E198</f>
        <v>331.8</v>
      </c>
      <c r="E194" s="2">
        <v>0</v>
      </c>
      <c r="F194" s="2">
        <v>0</v>
      </c>
      <c r="G194" s="3">
        <f t="shared" ref="G194:G257" si="6">(B194/1000)*(C194*1+D194*2)</f>
        <v>192.11220000000003</v>
      </c>
      <c r="H194" s="3">
        <f t="shared" ref="H194:H257" si="7">ABS(C194-ROUND(C194,0))+ABS(D194-ROUND(D194,0))</f>
        <v>0.39999999999997726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2222.91</v>
      </c>
      <c r="D197" s="2">
        <f>'PR-RAS'!E201</f>
        <v>1835.93</v>
      </c>
      <c r="E197" s="2">
        <v>0</v>
      </c>
      <c r="F197" s="2">
        <v>0</v>
      </c>
      <c r="G197" s="3">
        <f t="shared" si="6"/>
        <v>1155.3749200000002</v>
      </c>
      <c r="H197" s="3">
        <f t="shared" si="7"/>
        <v>0.16000000000008185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1286.25</v>
      </c>
      <c r="D198" s="2">
        <f>'PR-RAS'!E202</f>
        <v>2788.15</v>
      </c>
      <c r="E198" s="2">
        <v>0</v>
      </c>
      <c r="F198" s="2">
        <v>0</v>
      </c>
      <c r="G198" s="3">
        <f t="shared" si="6"/>
        <v>1351.9223500000001</v>
      </c>
      <c r="H198" s="3">
        <f t="shared" si="7"/>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1205.23</v>
      </c>
      <c r="E204" s="2">
        <v>0</v>
      </c>
      <c r="F204" s="2">
        <v>0</v>
      </c>
      <c r="G204" s="3">
        <f t="shared" si="6"/>
        <v>489.32338000000004</v>
      </c>
      <c r="H204" s="3">
        <f t="shared" si="7"/>
        <v>0.23000000000001819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1205.23</v>
      </c>
      <c r="E207" s="2">
        <v>0</v>
      </c>
      <c r="F207" s="2">
        <v>0</v>
      </c>
      <c r="G207" s="3">
        <f t="shared" si="6"/>
        <v>496.55475999999999</v>
      </c>
      <c r="H207" s="3">
        <f t="shared" si="7"/>
        <v>0.23000000000001819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1286.25</v>
      </c>
      <c r="D212" s="2">
        <f>'PR-RAS'!E216</f>
        <v>1582.92</v>
      </c>
      <c r="E212" s="2">
        <v>0</v>
      </c>
      <c r="F212" s="2">
        <v>0</v>
      </c>
      <c r="G212" s="3">
        <f t="shared" si="6"/>
        <v>939.39098999999999</v>
      </c>
      <c r="H212" s="3">
        <f t="shared" si="7"/>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1283.25</v>
      </c>
      <c r="D213" s="2">
        <f>'PR-RAS'!E217</f>
        <v>1581.45</v>
      </c>
      <c r="E213" s="2">
        <v>0</v>
      </c>
      <c r="F213" s="2">
        <v>0</v>
      </c>
      <c r="G213" s="3">
        <f t="shared" si="6"/>
        <v>942.58379999999988</v>
      </c>
      <c r="H213" s="3">
        <f t="shared" si="7"/>
        <v>0.70000000000004547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v>
      </c>
      <c r="D214" s="2">
        <f>'PR-RAS'!E218</f>
        <v>0</v>
      </c>
      <c r="E214" s="2">
        <v>0</v>
      </c>
      <c r="F214" s="2">
        <v>0</v>
      </c>
      <c r="G214" s="3">
        <f t="shared" si="6"/>
        <v>0.63900000000000001</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1.47</v>
      </c>
      <c r="E215" s="2">
        <v>0</v>
      </c>
      <c r="F215" s="2">
        <v>0</v>
      </c>
      <c r="G215" s="3">
        <f t="shared" si="6"/>
        <v>0.62915999999999994</v>
      </c>
      <c r="H215" s="3">
        <f t="shared" si="7"/>
        <v>0.47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411725.29000000004</v>
      </c>
      <c r="D295" s="2">
        <f>'PR-RAS'!E299</f>
        <v>528784.43000000005</v>
      </c>
      <c r="E295" s="2">
        <v>0</v>
      </c>
      <c r="F295" s="2">
        <v>0</v>
      </c>
      <c r="G295" s="3">
        <f t="shared" si="8"/>
        <v>431972.48010000004</v>
      </c>
      <c r="H295" s="3">
        <f t="shared" si="9"/>
        <v>0.72000000008847564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59289.159999999916</v>
      </c>
      <c r="D296" s="2">
        <f>'PR-RAS'!E300</f>
        <v>29959.630000000005</v>
      </c>
      <c r="E296" s="2">
        <v>0</v>
      </c>
      <c r="F296" s="2">
        <v>0</v>
      </c>
      <c r="G296" s="3">
        <f t="shared" si="8"/>
        <v>35166.483899999977</v>
      </c>
      <c r="H296" s="3">
        <f t="shared" si="9"/>
        <v>0.52999999991152436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5544.98</v>
      </c>
      <c r="D299" s="2">
        <f>'PR-RAS'!E303</f>
        <v>3829.71</v>
      </c>
      <c r="E299" s="2">
        <v>0</v>
      </c>
      <c r="F299" s="2">
        <v>0</v>
      </c>
      <c r="G299" s="3">
        <f t="shared" si="8"/>
        <v>3934.9111999999996</v>
      </c>
      <c r="H299" s="3">
        <f t="shared" si="9"/>
        <v>0.31000000000040018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307.73</v>
      </c>
      <c r="D300" s="2">
        <f>'PR-RAS'!E304</f>
        <v>24362.46</v>
      </c>
      <c r="E300" s="2">
        <v>0</v>
      </c>
      <c r="F300" s="2">
        <v>0</v>
      </c>
      <c r="G300" s="3">
        <f t="shared" si="8"/>
        <v>14660.762349999999</v>
      </c>
      <c r="H300" s="3">
        <f t="shared" si="9"/>
        <v>0.7299999999991087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16559.39</v>
      </c>
      <c r="D301" s="2">
        <f>'PR-RAS'!E305</f>
        <v>6688.68</v>
      </c>
      <c r="E301" s="2">
        <v>0</v>
      </c>
      <c r="F301" s="2">
        <v>0</v>
      </c>
      <c r="G301" s="3">
        <f t="shared" si="8"/>
        <v>8981.0249999999996</v>
      </c>
      <c r="H301" s="3">
        <f t="shared" si="9"/>
        <v>0.70999999999912689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3500</v>
      </c>
      <c r="D303" s="2">
        <f>'PR-RAS'!E308</f>
        <v>0</v>
      </c>
      <c r="E303" s="2">
        <v>0</v>
      </c>
      <c r="F303" s="2">
        <v>0</v>
      </c>
      <c r="G303" s="3">
        <f t="shared" si="8"/>
        <v>1057</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3500</v>
      </c>
      <c r="D316" s="2">
        <f>'PR-RAS'!E321</f>
        <v>0</v>
      </c>
      <c r="E316" s="2">
        <v>0</v>
      </c>
      <c r="F316" s="2">
        <v>0</v>
      </c>
      <c r="G316" s="3">
        <f t="shared" si="8"/>
        <v>1102.5</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3500</v>
      </c>
      <c r="D331" s="2">
        <f>'PR-RAS'!E336</f>
        <v>0</v>
      </c>
      <c r="E331" s="2">
        <v>0</v>
      </c>
      <c r="F331" s="2">
        <v>0</v>
      </c>
      <c r="G331" s="3">
        <f t="shared" si="10"/>
        <v>1155</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3500</v>
      </c>
      <c r="D332" s="2">
        <f>'PR-RAS'!E337</f>
        <v>0</v>
      </c>
      <c r="E332" s="2">
        <v>0</v>
      </c>
      <c r="F332" s="2">
        <v>0</v>
      </c>
      <c r="G332" s="3">
        <f t="shared" si="10"/>
        <v>1158.5</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63337.64</v>
      </c>
      <c r="D355" s="2">
        <f>'PR-RAS'!E360</f>
        <v>63517.66</v>
      </c>
      <c r="E355" s="2">
        <v>0</v>
      </c>
      <c r="F355" s="2">
        <v>0</v>
      </c>
      <c r="G355" s="3">
        <f t="shared" si="10"/>
        <v>67392.02784000001</v>
      </c>
      <c r="H355" s="3">
        <f t="shared" si="11"/>
        <v>0.69999999999708962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63337.64</v>
      </c>
      <c r="D368" s="2">
        <f>'PR-RAS'!E373</f>
        <v>63517.66</v>
      </c>
      <c r="E368" s="2">
        <v>0</v>
      </c>
      <c r="F368" s="2">
        <v>0</v>
      </c>
      <c r="G368" s="3">
        <f t="shared" si="10"/>
        <v>69866.87632000001</v>
      </c>
      <c r="H368" s="3">
        <f t="shared" si="11"/>
        <v>0.69999999999708962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26588.280000000002</v>
      </c>
      <c r="D374" s="2">
        <f>'PR-RAS'!E379</f>
        <v>21717.66</v>
      </c>
      <c r="E374" s="2">
        <v>0</v>
      </c>
      <c r="F374" s="2">
        <v>0</v>
      </c>
      <c r="G374" s="3">
        <f t="shared" si="10"/>
        <v>26118.802800000001</v>
      </c>
      <c r="H374" s="3">
        <f t="shared" si="11"/>
        <v>0.62000000000261934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1177.97</v>
      </c>
      <c r="D375" s="2">
        <f>'PR-RAS'!E380</f>
        <v>4085.81</v>
      </c>
      <c r="E375" s="2">
        <v>0</v>
      </c>
      <c r="F375" s="2">
        <v>0</v>
      </c>
      <c r="G375" s="3">
        <f t="shared" si="10"/>
        <v>3496.7466600000002</v>
      </c>
      <c r="H375" s="3">
        <f t="shared" si="11"/>
        <v>0.22000000000002728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25410.31</v>
      </c>
      <c r="D381" s="2">
        <f>'PR-RAS'!E386</f>
        <v>17631.849999999999</v>
      </c>
      <c r="E381" s="2">
        <v>0</v>
      </c>
      <c r="F381" s="2">
        <v>0</v>
      </c>
      <c r="G381" s="3">
        <f t="shared" si="10"/>
        <v>23056.123799999998</v>
      </c>
      <c r="H381" s="3">
        <f t="shared" si="11"/>
        <v>0.46000000000276486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19922.86</v>
      </c>
      <c r="D383" s="2">
        <f>'PR-RAS'!E388</f>
        <v>0</v>
      </c>
      <c r="E383" s="2">
        <v>0</v>
      </c>
      <c r="F383" s="2">
        <v>0</v>
      </c>
      <c r="G383" s="3">
        <f t="shared" si="10"/>
        <v>7610.5325200000007</v>
      </c>
      <c r="H383" s="3">
        <f t="shared" si="11"/>
        <v>0.13999999999941792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19922.86</v>
      </c>
      <c r="D384" s="2">
        <f>'PR-RAS'!E389</f>
        <v>0</v>
      </c>
      <c r="E384" s="2">
        <v>0</v>
      </c>
      <c r="F384" s="2">
        <v>0</v>
      </c>
      <c r="G384" s="3">
        <f t="shared" si="10"/>
        <v>7630.4553800000003</v>
      </c>
      <c r="H384" s="3">
        <f t="shared" si="11"/>
        <v>0.13999999999941792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16826.5</v>
      </c>
      <c r="D396" s="2">
        <f>'PR-RAS'!E401</f>
        <v>41800</v>
      </c>
      <c r="E396" s="2">
        <v>0</v>
      </c>
      <c r="F396" s="2">
        <v>0</v>
      </c>
      <c r="G396" s="3">
        <f t="shared" si="12"/>
        <v>39668.467499999999</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16826.5</v>
      </c>
      <c r="D399" s="2">
        <f>'PR-RAS'!E404</f>
        <v>41800</v>
      </c>
      <c r="E399" s="2">
        <v>0</v>
      </c>
      <c r="F399" s="2">
        <v>0</v>
      </c>
      <c r="G399" s="3">
        <f t="shared" si="12"/>
        <v>39969.747000000003</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59837.64</v>
      </c>
      <c r="D413" s="2">
        <f>'PR-RAS'!E418</f>
        <v>63517.66</v>
      </c>
      <c r="E413" s="2">
        <v>0</v>
      </c>
      <c r="F413" s="2">
        <v>0</v>
      </c>
      <c r="G413" s="3">
        <f t="shared" si="12"/>
        <v>76991.659520000001</v>
      </c>
      <c r="H413" s="3">
        <f t="shared" si="13"/>
        <v>0.69999999999708962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39638.85</v>
      </c>
      <c r="D415" s="2">
        <f>'PR-RAS'!E420</f>
        <v>0</v>
      </c>
      <c r="E415" s="2">
        <v>0</v>
      </c>
      <c r="F415" s="2">
        <v>0</v>
      </c>
      <c r="G415" s="3">
        <f t="shared" si="12"/>
        <v>16410.483899999999</v>
      </c>
      <c r="H415" s="3">
        <f t="shared" si="13"/>
        <v>0.15000000000145519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474514.44999999995</v>
      </c>
      <c r="D417" s="2">
        <f>'PR-RAS'!E422</f>
        <v>558744.06000000006</v>
      </c>
      <c r="E417" s="2">
        <v>0</v>
      </c>
      <c r="F417" s="2">
        <v>0</v>
      </c>
      <c r="G417" s="3">
        <f t="shared" si="12"/>
        <v>662273.06912</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475062.93000000005</v>
      </c>
      <c r="D418" s="2">
        <f>'PR-RAS'!E423</f>
        <v>592302.09000000008</v>
      </c>
      <c r="E418" s="2">
        <v>0</v>
      </c>
      <c r="F418" s="2">
        <v>0</v>
      </c>
      <c r="G418" s="3">
        <f t="shared" si="12"/>
        <v>692081.18487000011</v>
      </c>
      <c r="H418" s="3">
        <f t="shared" si="13"/>
        <v>0.16000000003259629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548.48000000009779</v>
      </c>
      <c r="D420" s="2">
        <f>'PR-RAS'!E425</f>
        <v>33558.030000000028</v>
      </c>
      <c r="E420" s="2">
        <v>0</v>
      </c>
      <c r="F420" s="2">
        <v>0</v>
      </c>
      <c r="G420" s="3">
        <f t="shared" si="12"/>
        <v>28351.442260000062</v>
      </c>
      <c r="H420" s="3">
        <f t="shared" si="13"/>
        <v>0.51000000012572855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45183.83</v>
      </c>
      <c r="D422" s="2">
        <f>'PR-RAS'!E427</f>
        <v>3829.71</v>
      </c>
      <c r="E422" s="2">
        <v>0</v>
      </c>
      <c r="F422" s="2">
        <v>0</v>
      </c>
      <c r="G422" s="3">
        <f t="shared" si="12"/>
        <v>22247.008249999999</v>
      </c>
      <c r="H422" s="3">
        <f t="shared" si="13"/>
        <v>0.45999999999821739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307.73</v>
      </c>
      <c r="D423" s="2">
        <f>'PR-RAS'!E428</f>
        <v>24362.46</v>
      </c>
      <c r="E423" s="2">
        <v>0</v>
      </c>
      <c r="F423" s="2">
        <v>0</v>
      </c>
      <c r="G423" s="3">
        <f t="shared" si="12"/>
        <v>20691.778299999998</v>
      </c>
      <c r="H423" s="3">
        <f t="shared" si="13"/>
        <v>0.7299999999991087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40658.9</v>
      </c>
      <c r="D424" s="2">
        <f>'PR-RAS'!E430</f>
        <v>0</v>
      </c>
      <c r="E424" s="2">
        <v>0</v>
      </c>
      <c r="F424" s="2">
        <v>0</v>
      </c>
      <c r="G424" s="3">
        <f t="shared" si="12"/>
        <v>17198.7147</v>
      </c>
      <c r="H424" s="3">
        <f t="shared" si="13"/>
        <v>9.9999999998544808E-2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40658.9</v>
      </c>
      <c r="D485" s="2">
        <f>'PR-RAS'!E491</f>
        <v>0</v>
      </c>
      <c r="E485" s="2">
        <v>0</v>
      </c>
      <c r="F485" s="2">
        <v>0</v>
      </c>
      <c r="G485" s="3">
        <f t="shared" si="14"/>
        <v>19678.907599999999</v>
      </c>
      <c r="H485" s="3">
        <f t="shared" si="15"/>
        <v>9.9999999998544808E-2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40658.9</v>
      </c>
      <c r="D496" s="2">
        <f>'PR-RAS'!E502</f>
        <v>0</v>
      </c>
      <c r="E496" s="2">
        <v>0</v>
      </c>
      <c r="F496" s="2">
        <v>0</v>
      </c>
      <c r="G496" s="3">
        <f t="shared" si="14"/>
        <v>20126.155500000001</v>
      </c>
      <c r="H496" s="3">
        <f t="shared" si="15"/>
        <v>9.9999999998544808E-2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40658.9</v>
      </c>
      <c r="D499" s="2">
        <f>'PR-RAS'!E505</f>
        <v>0</v>
      </c>
      <c r="E499" s="2">
        <v>0</v>
      </c>
      <c r="F499" s="2">
        <v>0</v>
      </c>
      <c r="G499" s="3">
        <f t="shared" si="14"/>
        <v>20248.1322</v>
      </c>
      <c r="H499" s="3">
        <f t="shared" si="15"/>
        <v>9.9999999998544808E-2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3944.07</v>
      </c>
      <c r="E529" s="2">
        <v>0</v>
      </c>
      <c r="F529" s="2">
        <v>0</v>
      </c>
      <c r="G529" s="3">
        <f t="shared" si="16"/>
        <v>4164.9379200000003</v>
      </c>
      <c r="H529" s="3">
        <f t="shared" si="17"/>
        <v>7.0000000000163709E-2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3944.07</v>
      </c>
      <c r="E591" s="2">
        <v>0</v>
      </c>
      <c r="F591" s="2">
        <v>0</v>
      </c>
      <c r="G591" s="3">
        <f t="shared" si="18"/>
        <v>4654.0025999999998</v>
      </c>
      <c r="H591" s="3">
        <f t="shared" si="19"/>
        <v>7.0000000000163709E-2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3944.07</v>
      </c>
      <c r="E603" s="2">
        <v>0</v>
      </c>
      <c r="F603" s="2">
        <v>0</v>
      </c>
      <c r="G603" s="3">
        <f t="shared" si="18"/>
        <v>4748.6602800000001</v>
      </c>
      <c r="H603" s="3">
        <f t="shared" si="19"/>
        <v>7.0000000000163709E-2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3944.07</v>
      </c>
      <c r="E606" s="2">
        <v>0</v>
      </c>
      <c r="F606" s="2">
        <v>0</v>
      </c>
      <c r="G606" s="3">
        <f t="shared" si="18"/>
        <v>4772.3247000000001</v>
      </c>
      <c r="H606" s="3">
        <f t="shared" si="19"/>
        <v>7.0000000000163709E-2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40658.9</v>
      </c>
      <c r="D633" s="2">
        <f>'PR-RAS'!E639</f>
        <v>0</v>
      </c>
      <c r="E633" s="2">
        <v>0</v>
      </c>
      <c r="F633" s="2">
        <v>0</v>
      </c>
      <c r="G633" s="3">
        <f t="shared" si="18"/>
        <v>25696.424800000001</v>
      </c>
      <c r="H633" s="3">
        <f t="shared" si="19"/>
        <v>9.9999999998544808E-2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3944.07</v>
      </c>
      <c r="E634" s="2">
        <v>0</v>
      </c>
      <c r="F634" s="2">
        <v>0</v>
      </c>
      <c r="G634" s="3">
        <f t="shared" si="18"/>
        <v>4993.1926200000007</v>
      </c>
      <c r="H634" s="3">
        <f t="shared" si="19"/>
        <v>7.0000000000163709E-2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1243.7</v>
      </c>
      <c r="D635" s="2">
        <f>'PR-RAS'!E641</f>
        <v>0</v>
      </c>
      <c r="E635" s="2">
        <v>0</v>
      </c>
      <c r="F635" s="2">
        <v>0</v>
      </c>
      <c r="G635" s="3">
        <f t="shared" si="18"/>
        <v>788.50580000000002</v>
      </c>
      <c r="H635" s="3">
        <f t="shared" si="19"/>
        <v>0.29999999999995453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515173.35</v>
      </c>
      <c r="D637" s="2">
        <f>'PR-RAS'!E643</f>
        <v>558744.06000000006</v>
      </c>
      <c r="E637" s="2">
        <v>0</v>
      </c>
      <c r="F637" s="2">
        <v>0</v>
      </c>
      <c r="G637" s="3">
        <f t="shared" si="18"/>
        <v>1038372.6949200002</v>
      </c>
      <c r="H637" s="3">
        <f t="shared" si="19"/>
        <v>0.41000000003259629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475062.93000000005</v>
      </c>
      <c r="D638" s="2">
        <f>'PR-RAS'!E644</f>
        <v>596246.16</v>
      </c>
      <c r="E638" s="2">
        <v>0</v>
      </c>
      <c r="F638" s="2">
        <v>0</v>
      </c>
      <c r="G638" s="3">
        <f t="shared" si="18"/>
        <v>1062232.6942499999</v>
      </c>
      <c r="H638" s="3">
        <f t="shared" si="19"/>
        <v>0.22999999998137355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40110.419999999925</v>
      </c>
      <c r="D639" s="2">
        <f>'PR-RAS'!E645</f>
        <v>0</v>
      </c>
      <c r="E639" s="2">
        <v>0</v>
      </c>
      <c r="F639" s="2">
        <v>0</v>
      </c>
      <c r="G639" s="3">
        <f t="shared" si="18"/>
        <v>25590.447959999954</v>
      </c>
      <c r="H639" s="3">
        <f t="shared" si="19"/>
        <v>0.41999999992549419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37502.099999999977</v>
      </c>
      <c r="E640" s="2">
        <v>0</v>
      </c>
      <c r="F640" s="2">
        <v>0</v>
      </c>
      <c r="G640" s="3">
        <f t="shared" si="18"/>
        <v>47927.68379999997</v>
      </c>
      <c r="H640" s="3">
        <f t="shared" si="19"/>
        <v>9.9999999976716936E-2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43940.130000000005</v>
      </c>
      <c r="D642" s="2">
        <f>'PR-RAS'!E648</f>
        <v>3829.71</v>
      </c>
      <c r="E642" s="2">
        <v>0</v>
      </c>
      <c r="F642" s="2">
        <v>0</v>
      </c>
      <c r="G642" s="3">
        <f t="shared" ref="G642:G705" si="20">(B642/1000)*(C642*1+D642*2)</f>
        <v>33075.311550000006</v>
      </c>
      <c r="H642" s="3">
        <f t="shared" ref="H642:H705" si="21">ABS(C642-ROUND(C642,0))+ABS(D642-ROUND(D642,0))</f>
        <v>0.42000000000462023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3829.7100000000792</v>
      </c>
      <c r="D644" s="2">
        <f>'PR-RAS'!E650</f>
        <v>41331.809999999976</v>
      </c>
      <c r="E644" s="2">
        <v>0</v>
      </c>
      <c r="F644" s="2">
        <v>0</v>
      </c>
      <c r="G644" s="3">
        <f t="shared" si="20"/>
        <v>55615.211190000024</v>
      </c>
      <c r="H644" s="3">
        <f t="shared" si="21"/>
        <v>0.47999999994499376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16724.240000000002</v>
      </c>
      <c r="D645" s="2">
        <f>'PR-RAS'!E651</f>
        <v>0</v>
      </c>
      <c r="E645" s="2">
        <v>0</v>
      </c>
      <c r="F645" s="2">
        <v>0</v>
      </c>
      <c r="G645" s="3">
        <f t="shared" si="20"/>
        <v>10770.410560000002</v>
      </c>
      <c r="H645" s="3">
        <f t="shared" si="21"/>
        <v>0.24000000000160071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13612.45</v>
      </c>
      <c r="D646" s="2">
        <f>'PR-RAS'!E653</f>
        <v>15470.58</v>
      </c>
      <c r="E646" s="2">
        <v>0</v>
      </c>
      <c r="F646" s="2">
        <v>0</v>
      </c>
      <c r="G646" s="3">
        <f t="shared" si="20"/>
        <v>28737.078450000001</v>
      </c>
      <c r="H646" s="3">
        <f t="shared" si="21"/>
        <v>0.87000000000080036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488825.3</v>
      </c>
      <c r="D647" s="2">
        <f>'PR-RAS'!E654</f>
        <v>600870.41</v>
      </c>
      <c r="E647" s="2">
        <v>0</v>
      </c>
      <c r="F647" s="2">
        <v>0</v>
      </c>
      <c r="G647" s="3">
        <f t="shared" si="20"/>
        <v>1092105.71352</v>
      </c>
      <c r="H647" s="3">
        <f t="shared" si="21"/>
        <v>0.71000000002095476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482847.68</v>
      </c>
      <c r="D648" s="2">
        <f>'PR-RAS'!E655</f>
        <v>607807.73</v>
      </c>
      <c r="E648" s="2">
        <v>0</v>
      </c>
      <c r="F648" s="2">
        <v>0</v>
      </c>
      <c r="G648" s="3">
        <f t="shared" si="20"/>
        <v>1098905.6515800001</v>
      </c>
      <c r="H648" s="3">
        <f t="shared" si="21"/>
        <v>0.59000000002561137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19590.070000000007</v>
      </c>
      <c r="D649" s="2">
        <f>'PR-RAS'!E656</f>
        <v>8533.26</v>
      </c>
      <c r="E649" s="2">
        <v>0</v>
      </c>
      <c r="F649" s="2">
        <v>0</v>
      </c>
      <c r="G649" s="3">
        <f t="shared" si="20"/>
        <v>23753.470320000008</v>
      </c>
      <c r="H649" s="3">
        <f t="shared" si="21"/>
        <v>0.3300000000072032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14</v>
      </c>
      <c r="E651" s="2">
        <v>0</v>
      </c>
      <c r="F651" s="2">
        <v>0</v>
      </c>
      <c r="G651" s="3">
        <f t="shared" si="20"/>
        <v>26</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14</v>
      </c>
      <c r="E653" s="2">
        <v>0</v>
      </c>
      <c r="F653" s="2">
        <v>0</v>
      </c>
      <c r="G653" s="3">
        <f t="shared" si="20"/>
        <v>26.080000000000002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46887.88</v>
      </c>
      <c r="D662" s="2">
        <f>'PR-RAS'!E669</f>
        <v>56378.23</v>
      </c>
      <c r="E662" s="2">
        <v>0</v>
      </c>
      <c r="F662" s="2">
        <v>0</v>
      </c>
      <c r="G662" s="3">
        <f t="shared" si="20"/>
        <v>105524.90874</v>
      </c>
      <c r="H662" s="3">
        <f t="shared" si="21"/>
        <v>0.35000000000582077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4700</v>
      </c>
      <c r="E663" s="2">
        <v>0</v>
      </c>
      <c r="F663" s="2">
        <v>0</v>
      </c>
      <c r="G663" s="3">
        <f t="shared" si="20"/>
        <v>6222.8</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2285.63</v>
      </c>
      <c r="E726" s="2">
        <v>0</v>
      </c>
      <c r="F726" s="2">
        <v>0</v>
      </c>
      <c r="G726" s="3">
        <f t="shared" si="22"/>
        <v>3314.1635000000001</v>
      </c>
      <c r="H726" s="3">
        <f t="shared" si="23"/>
        <v>0.36999999999989086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8220.18</v>
      </c>
      <c r="D727" s="2">
        <f>'PR-RAS'!E734</f>
        <v>10058.620000000001</v>
      </c>
      <c r="E727" s="2">
        <v>0</v>
      </c>
      <c r="F727" s="2">
        <v>0</v>
      </c>
      <c r="G727" s="3">
        <f t="shared" si="22"/>
        <v>20572.966920000003</v>
      </c>
      <c r="H727" s="3">
        <f t="shared" si="23"/>
        <v>0.55999999999949068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3015</v>
      </c>
      <c r="E729" s="2">
        <v>0</v>
      </c>
      <c r="F729" s="2">
        <v>0</v>
      </c>
      <c r="G729" s="3">
        <f t="shared" si="22"/>
        <v>4389.84</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60259.88</v>
      </c>
      <c r="D730" s="2">
        <f>'PR-RAS'!E737</f>
        <v>81745.649999999994</v>
      </c>
      <c r="E730" s="2">
        <v>0</v>
      </c>
      <c r="F730" s="2">
        <v>0</v>
      </c>
      <c r="G730" s="3">
        <f t="shared" si="22"/>
        <v>163114.61022</v>
      </c>
      <c r="H730" s="3">
        <f t="shared" si="23"/>
        <v>0.47000000000844011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234.93</v>
      </c>
      <c r="D732" s="2">
        <f>'PR-RAS'!E739</f>
        <v>0</v>
      </c>
      <c r="E732" s="2">
        <v>0</v>
      </c>
      <c r="F732" s="2">
        <v>0</v>
      </c>
      <c r="G732" s="3">
        <f t="shared" si="22"/>
        <v>171.73383000000001</v>
      </c>
      <c r="H732" s="3">
        <f t="shared" si="23"/>
        <v>6.9999999999993179E-2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1205.23</v>
      </c>
      <c r="E755" s="2">
        <v>0</v>
      </c>
      <c r="F755" s="2">
        <v>0</v>
      </c>
      <c r="G755" s="3">
        <f t="shared" si="22"/>
        <v>1817.48684</v>
      </c>
      <c r="H755" s="3">
        <f t="shared" si="23"/>
        <v>0.23000000000001819</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3944.07</v>
      </c>
      <c r="E978" s="2">
        <v>0</v>
      </c>
      <c r="F978" s="2">
        <v>0</v>
      </c>
      <c r="G978" s="3">
        <f t="shared" si="30"/>
        <v>7706.7127799999998</v>
      </c>
      <c r="H978" s="3">
        <f t="shared" si="31"/>
        <v>7.0000000000163709E-2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19737.89</v>
      </c>
      <c r="D1005" s="2">
        <f>'PR-RAS'!E1014</f>
        <v>896.3</v>
      </c>
      <c r="E1005" s="2">
        <v>0</v>
      </c>
      <c r="F1005" s="2">
        <v>0</v>
      </c>
      <c r="G1005" s="3">
        <f t="shared" si="30"/>
        <v>21616.611959999998</v>
      </c>
      <c r="H1005" s="3">
        <f t="shared" si="31"/>
        <v>0.4100000000005366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327722.5</v>
      </c>
      <c r="D1011" s="7">
        <f>BILANCA!E6</f>
        <v>317049.31</v>
      </c>
      <c r="E1011" s="7">
        <v>0</v>
      </c>
      <c r="F1011" s="7">
        <v>0</v>
      </c>
      <c r="G1011" s="8">
        <f t="shared" ref="G1011:G1074" si="32">B1011/1000*C1011+B1011/500*D1011</f>
        <v>961.82112000000006</v>
      </c>
      <c r="H1011" s="8">
        <f t="shared" si="31"/>
        <v>0.80999999999767169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271493.36</v>
      </c>
      <c r="D1012" s="2">
        <f>BILANCA!E7</f>
        <v>295871.57</v>
      </c>
      <c r="E1012" s="2">
        <v>0</v>
      </c>
      <c r="F1012" s="2">
        <v>0</v>
      </c>
      <c r="G1012" s="3">
        <f t="shared" si="32"/>
        <v>1726.473</v>
      </c>
      <c r="H1012" s="3">
        <f t="shared" si="31"/>
        <v>0.78999999997904524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111497.14</v>
      </c>
      <c r="D1013" s="2">
        <f>BILANCA!E8</f>
        <v>127878.1</v>
      </c>
      <c r="E1013" s="2">
        <v>0</v>
      </c>
      <c r="F1013" s="2">
        <v>0</v>
      </c>
      <c r="G1013" s="3">
        <f t="shared" si="32"/>
        <v>1101.7600200000002</v>
      </c>
      <c r="H1013" s="3">
        <f t="shared" si="31"/>
        <v>0.24000000000523869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111497.14</v>
      </c>
      <c r="D1015" s="2">
        <f>BILANCA!E10</f>
        <v>127878.1</v>
      </c>
      <c r="E1015" s="2">
        <v>0</v>
      </c>
      <c r="F1015" s="2">
        <v>0</v>
      </c>
      <c r="G1015" s="3">
        <f t="shared" si="32"/>
        <v>1836.2667000000001</v>
      </c>
      <c r="H1015" s="3">
        <f t="shared" si="31"/>
        <v>0.24000000000523869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159996.22</v>
      </c>
      <c r="D1017" s="2">
        <f>BILANCA!E12</f>
        <v>167993.47</v>
      </c>
      <c r="E1017" s="2">
        <v>0</v>
      </c>
      <c r="F1017" s="2">
        <v>0</v>
      </c>
      <c r="G1017" s="3">
        <f t="shared" si="32"/>
        <v>3471.8821200000002</v>
      </c>
      <c r="H1017" s="3">
        <f t="shared" si="31"/>
        <v>0.69000000000232831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21328.97</v>
      </c>
      <c r="D1024" s="2">
        <f>BILANCA!E19</f>
        <v>29411.3</v>
      </c>
      <c r="E1024" s="2">
        <v>0</v>
      </c>
      <c r="F1024" s="2">
        <v>0</v>
      </c>
      <c r="G1024" s="3">
        <f t="shared" si="32"/>
        <v>1122.1219799999999</v>
      </c>
      <c r="H1024" s="3">
        <f t="shared" si="31"/>
        <v>0.32999999999810825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16846.34</v>
      </c>
      <c r="D1025" s="2">
        <f>BILANCA!E20</f>
        <v>16846.34</v>
      </c>
      <c r="E1025" s="2">
        <v>0</v>
      </c>
      <c r="F1025" s="2">
        <v>0</v>
      </c>
      <c r="G1025" s="3">
        <f t="shared" si="32"/>
        <v>758.08529999999996</v>
      </c>
      <c r="H1025" s="3">
        <f t="shared" si="31"/>
        <v>0.68000000000029104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816.91</v>
      </c>
      <c r="D1026" s="2">
        <f>BILANCA!E21</f>
        <v>816.91</v>
      </c>
      <c r="E1026" s="2">
        <v>0</v>
      </c>
      <c r="F1026" s="2">
        <v>0</v>
      </c>
      <c r="G1026" s="3">
        <f t="shared" si="32"/>
        <v>39.211680000000001</v>
      </c>
      <c r="H1026" s="3">
        <f t="shared" ref="H1026:H1089" si="33">ABS(C1026-ROUND(C1026,0))+ABS(D1026-ROUND(D1026,0))</f>
        <v>0.18000000000006366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28356.29</v>
      </c>
      <c r="D1031" s="2">
        <f>BILANCA!E26</f>
        <v>28356.29</v>
      </c>
      <c r="E1031" s="2">
        <v>0</v>
      </c>
      <c r="F1031" s="2">
        <v>0</v>
      </c>
      <c r="G1031" s="3">
        <f t="shared" si="32"/>
        <v>1786.4462700000004</v>
      </c>
      <c r="H1031" s="3">
        <f t="shared" si="33"/>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24690.57</v>
      </c>
      <c r="D1033" s="2">
        <f>BILANCA!E28</f>
        <v>16608.240000000002</v>
      </c>
      <c r="E1033" s="2">
        <v>0</v>
      </c>
      <c r="F1033" s="2">
        <v>0</v>
      </c>
      <c r="G1033" s="3">
        <f t="shared" si="32"/>
        <v>1331.8621499999999</v>
      </c>
      <c r="H1033" s="3">
        <f t="shared" si="33"/>
        <v>0.67000000000189175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25790.42</v>
      </c>
      <c r="D1034" s="2">
        <f>BILANCA!E29</f>
        <v>25790.42</v>
      </c>
      <c r="E1034" s="2">
        <v>0</v>
      </c>
      <c r="F1034" s="2">
        <v>0</v>
      </c>
      <c r="G1034" s="3">
        <f t="shared" si="32"/>
        <v>1856.9102399999997</v>
      </c>
      <c r="H1034" s="3">
        <f t="shared" si="33"/>
        <v>0.83999999999650754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40743.75</v>
      </c>
      <c r="D1035" s="2">
        <f>BILANCA!E30</f>
        <v>40743.75</v>
      </c>
      <c r="E1035" s="2">
        <v>0</v>
      </c>
      <c r="F1035" s="2">
        <v>0</v>
      </c>
      <c r="G1035" s="3">
        <f t="shared" si="32"/>
        <v>3055.78125</v>
      </c>
      <c r="H1035" s="3">
        <f t="shared" si="33"/>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14953.33</v>
      </c>
      <c r="D1039" s="2">
        <f>BILANCA!E34</f>
        <v>14953.33</v>
      </c>
      <c r="E1039" s="2">
        <v>0</v>
      </c>
      <c r="F1039" s="2">
        <v>0</v>
      </c>
      <c r="G1039" s="3">
        <f t="shared" si="32"/>
        <v>1300.9397100000001</v>
      </c>
      <c r="H1039" s="3">
        <f t="shared" si="33"/>
        <v>0.65999999999985448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85.08</v>
      </c>
      <c r="D1040" s="2">
        <f>BILANCA!E35</f>
        <v>0</v>
      </c>
      <c r="E1040" s="2">
        <v>0</v>
      </c>
      <c r="F1040" s="2">
        <v>0</v>
      </c>
      <c r="G1040" s="3">
        <f t="shared" si="32"/>
        <v>2.5524</v>
      </c>
      <c r="H1040" s="3">
        <f t="shared" si="33"/>
        <v>7.9999999999998295E-2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85.08</v>
      </c>
      <c r="D1041" s="2">
        <f>BILANCA!E36</f>
        <v>0</v>
      </c>
      <c r="E1041" s="2">
        <v>0</v>
      </c>
      <c r="F1041" s="2">
        <v>0</v>
      </c>
      <c r="G1041" s="3">
        <f t="shared" si="32"/>
        <v>2.63748</v>
      </c>
      <c r="H1041" s="3">
        <f t="shared" si="33"/>
        <v>7.9999999999998295E-2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112791.75</v>
      </c>
      <c r="D1050" s="2">
        <f>BILANCA!E45</f>
        <v>112791.75</v>
      </c>
      <c r="E1050" s="2">
        <v>0</v>
      </c>
      <c r="F1050" s="2">
        <v>0</v>
      </c>
      <c r="G1050" s="3">
        <f t="shared" si="32"/>
        <v>13535.01</v>
      </c>
      <c r="H1050" s="3">
        <f t="shared" si="33"/>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1490.76</v>
      </c>
      <c r="D1052" s="2">
        <f>BILANCA!E47</f>
        <v>1490.76</v>
      </c>
      <c r="E1052" s="2">
        <v>0</v>
      </c>
      <c r="F1052" s="2">
        <v>0</v>
      </c>
      <c r="G1052" s="3">
        <f t="shared" si="32"/>
        <v>187.83576000000002</v>
      </c>
      <c r="H1052" s="3">
        <f t="shared" si="33"/>
        <v>0.48000000000001819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111300.99</v>
      </c>
      <c r="D1053" s="2">
        <f>BILANCA!E48</f>
        <v>111300.99</v>
      </c>
      <c r="E1053" s="2">
        <v>0</v>
      </c>
      <c r="F1053" s="2">
        <v>0</v>
      </c>
      <c r="G1053" s="3">
        <f t="shared" si="32"/>
        <v>14357.827710000001</v>
      </c>
      <c r="H1053" s="3">
        <f t="shared" si="33"/>
        <v>1.9999999989522621E-2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2682.62</v>
      </c>
      <c r="D1059" s="2">
        <f>BILANCA!E54</f>
        <v>2682.62</v>
      </c>
      <c r="E1059" s="2">
        <v>0</v>
      </c>
      <c r="F1059" s="2">
        <v>0</v>
      </c>
      <c r="G1059" s="3">
        <f t="shared" si="32"/>
        <v>394.34513999999996</v>
      </c>
      <c r="H1059" s="3">
        <f t="shared" si="33"/>
        <v>0.76000000000021828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2682.62</v>
      </c>
      <c r="D1060" s="2">
        <f>BILANCA!E55</f>
        <v>2682.62</v>
      </c>
      <c r="E1060" s="2">
        <v>0</v>
      </c>
      <c r="F1060" s="2">
        <v>0</v>
      </c>
      <c r="G1060" s="3">
        <f t="shared" si="32"/>
        <v>402.39300000000003</v>
      </c>
      <c r="H1060" s="3">
        <f t="shared" si="33"/>
        <v>0.76000000000021828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56229.14</v>
      </c>
      <c r="D1074" s="2">
        <f>BILANCA!E69</f>
        <v>21177.74</v>
      </c>
      <c r="E1074" s="2">
        <v>0</v>
      </c>
      <c r="F1074" s="2">
        <v>0</v>
      </c>
      <c r="G1074" s="3">
        <f t="shared" si="32"/>
        <v>6309.4156800000001</v>
      </c>
      <c r="H1074" s="3">
        <f t="shared" si="33"/>
        <v>0.39999999999781721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19590.07</v>
      </c>
      <c r="D1075" s="2">
        <f>BILANCA!E70</f>
        <v>8533.26</v>
      </c>
      <c r="E1075" s="2">
        <v>0</v>
      </c>
      <c r="F1075" s="2">
        <v>0</v>
      </c>
      <c r="G1075" s="3">
        <f t="shared" ref="G1075:G1138" si="34">B1075/1000*C1075+B1075/500*D1075</f>
        <v>2382.6783500000001</v>
      </c>
      <c r="H1075" s="3">
        <f t="shared" si="33"/>
        <v>0.32999999999992724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19459.45</v>
      </c>
      <c r="D1076" s="2">
        <f>BILANCA!E71</f>
        <v>8215.09</v>
      </c>
      <c r="E1076" s="2">
        <v>0</v>
      </c>
      <c r="F1076" s="2">
        <v>0</v>
      </c>
      <c r="G1076" s="3">
        <f t="shared" si="34"/>
        <v>2368.71558</v>
      </c>
      <c r="H1076" s="3">
        <f t="shared" si="33"/>
        <v>0.54000000000087311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19459.45</v>
      </c>
      <c r="D1078" s="2">
        <f>BILANCA!E73</f>
        <v>8215.09</v>
      </c>
      <c r="E1078" s="2">
        <v>0</v>
      </c>
      <c r="F1078" s="2">
        <v>0</v>
      </c>
      <c r="G1078" s="3">
        <f t="shared" si="34"/>
        <v>2440.4948400000003</v>
      </c>
      <c r="H1078" s="3">
        <f t="shared" si="33"/>
        <v>0.54000000000087311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130.62</v>
      </c>
      <c r="D1085" s="2">
        <f>BILANCA!E80</f>
        <v>318.17</v>
      </c>
      <c r="E1085" s="2">
        <v>0</v>
      </c>
      <c r="F1085" s="2">
        <v>0</v>
      </c>
      <c r="G1085" s="3">
        <f t="shared" si="34"/>
        <v>57.522000000000006</v>
      </c>
      <c r="H1085" s="3">
        <f t="shared" si="33"/>
        <v>0.55000000000001137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950.17000000000007</v>
      </c>
      <c r="D1087" s="2">
        <f>BILANCA!E82</f>
        <v>0</v>
      </c>
      <c r="E1087" s="2">
        <v>0</v>
      </c>
      <c r="F1087" s="2">
        <v>0</v>
      </c>
      <c r="G1087" s="3">
        <f t="shared" si="34"/>
        <v>73.163090000000011</v>
      </c>
      <c r="H1087" s="3">
        <f t="shared" si="33"/>
        <v>0.17000000000007276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455.56</v>
      </c>
      <c r="D1089" s="2">
        <f>BILANCA!E84</f>
        <v>0</v>
      </c>
      <c r="E1089" s="2">
        <v>0</v>
      </c>
      <c r="F1089" s="2">
        <v>0</v>
      </c>
      <c r="G1089" s="3">
        <f t="shared" si="34"/>
        <v>35.989240000000002</v>
      </c>
      <c r="H1089" s="3">
        <f t="shared" si="33"/>
        <v>0.43999999999999773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494.61</v>
      </c>
      <c r="D1092" s="2">
        <f>BILANCA!E87</f>
        <v>0</v>
      </c>
      <c r="E1092" s="2">
        <v>0</v>
      </c>
      <c r="F1092" s="2">
        <v>0</v>
      </c>
      <c r="G1092" s="3">
        <f t="shared" si="34"/>
        <v>40.558020000000006</v>
      </c>
      <c r="H1092" s="3">
        <f t="shared" si="35"/>
        <v>0.38999999999998636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18964.66</v>
      </c>
      <c r="D1152" s="2">
        <f>BILANCA!E147</f>
        <v>12644.480000000001</v>
      </c>
      <c r="E1152" s="2">
        <v>0</v>
      </c>
      <c r="F1152" s="2">
        <v>0</v>
      </c>
      <c r="G1152" s="3">
        <f t="shared" si="36"/>
        <v>6284.01404</v>
      </c>
      <c r="H1152" s="3">
        <f t="shared" si="35"/>
        <v>0.82000000000152795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94.92</v>
      </c>
      <c r="D1154" s="2">
        <f>BILANCA!E149</f>
        <v>0</v>
      </c>
      <c r="E1154" s="2">
        <v>0</v>
      </c>
      <c r="F1154" s="2">
        <v>0</v>
      </c>
      <c r="G1154" s="3">
        <f t="shared" si="36"/>
        <v>13.668479999999999</v>
      </c>
      <c r="H1154" s="3">
        <f t="shared" ref="H1154:H1217" si="37">ABS(C1154-ROUND(C1154,0))+ABS(D1154-ROUND(D1154,0))</f>
        <v>7.9999999999998295E-2</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1193.0999999999999</v>
      </c>
      <c r="D1155" s="2">
        <f>BILANCA!E150</f>
        <v>3823.1</v>
      </c>
      <c r="E1155" s="2">
        <v>0</v>
      </c>
      <c r="F1155" s="2">
        <v>0</v>
      </c>
      <c r="G1155" s="3">
        <f t="shared" si="36"/>
        <v>1281.6984999999997</v>
      </c>
      <c r="H1155" s="3">
        <f t="shared" si="37"/>
        <v>0.1999999999998181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1193.0999999999999</v>
      </c>
      <c r="D1161" s="2">
        <f>BILANCA!E156</f>
        <v>3823.1</v>
      </c>
      <c r="E1161" s="2">
        <v>0</v>
      </c>
      <c r="F1161" s="2">
        <v>0</v>
      </c>
      <c r="G1161" s="3">
        <f t="shared" si="36"/>
        <v>1334.7343000000001</v>
      </c>
      <c r="H1161" s="3">
        <f t="shared" si="37"/>
        <v>0.1999999999998181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0.94</v>
      </c>
      <c r="D1164" s="2">
        <f>BILANCA!E159</f>
        <v>0.78</v>
      </c>
      <c r="E1164" s="2">
        <v>0</v>
      </c>
      <c r="F1164" s="2">
        <v>0</v>
      </c>
      <c r="G1164" s="3">
        <f t="shared" si="36"/>
        <v>0.38500000000000001</v>
      </c>
      <c r="H1164" s="3">
        <f t="shared" si="37"/>
        <v>0.28000000000000003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18.88</v>
      </c>
      <c r="D1165" s="2">
        <f>BILANCA!E160</f>
        <v>0</v>
      </c>
      <c r="E1165" s="2">
        <v>0</v>
      </c>
      <c r="F1165" s="2">
        <v>0</v>
      </c>
      <c r="G1165" s="3">
        <f t="shared" si="36"/>
        <v>2.9263999999999997</v>
      </c>
      <c r="H1165" s="3">
        <f t="shared" si="37"/>
        <v>0.12000000000000099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2085.6</v>
      </c>
      <c r="D1166" s="2">
        <f>BILANCA!E161</f>
        <v>8820.6</v>
      </c>
      <c r="E1166" s="2">
        <v>0</v>
      </c>
      <c r="F1166" s="2">
        <v>0</v>
      </c>
      <c r="G1166" s="3">
        <f t="shared" si="36"/>
        <v>3077.3807999999999</v>
      </c>
      <c r="H1166" s="3">
        <f t="shared" si="37"/>
        <v>0.79999999999972715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15567.72</v>
      </c>
      <c r="D1167" s="2">
        <f>BILANCA!E162</f>
        <v>0</v>
      </c>
      <c r="E1167" s="2">
        <v>0</v>
      </c>
      <c r="F1167" s="2">
        <v>0</v>
      </c>
      <c r="G1167" s="3">
        <f t="shared" si="36"/>
        <v>2444.13204</v>
      </c>
      <c r="H1167" s="3">
        <f t="shared" si="37"/>
        <v>0.28000000000065484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3.5</v>
      </c>
      <c r="D1168" s="2">
        <f>BILANCA!E163</f>
        <v>0</v>
      </c>
      <c r="E1168" s="2">
        <v>0</v>
      </c>
      <c r="F1168" s="2">
        <v>0</v>
      </c>
      <c r="G1168" s="3">
        <f t="shared" si="36"/>
        <v>0.55300000000000005</v>
      </c>
      <c r="H1168" s="3">
        <f t="shared" si="37"/>
        <v>0.5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16724.240000000002</v>
      </c>
      <c r="D1176" s="2">
        <f>BILANCA!E171</f>
        <v>0</v>
      </c>
      <c r="E1176" s="2">
        <v>0</v>
      </c>
      <c r="F1176" s="2">
        <v>0</v>
      </c>
      <c r="G1176" s="3">
        <f t="shared" si="36"/>
        <v>2776.2238400000006</v>
      </c>
      <c r="H1176" s="3">
        <f t="shared" si="37"/>
        <v>0.24000000000160071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16724.240000000002</v>
      </c>
      <c r="D1179" s="2">
        <f>BILANCA!E174</f>
        <v>0</v>
      </c>
      <c r="E1179" s="2">
        <v>0</v>
      </c>
      <c r="F1179" s="2">
        <v>0</v>
      </c>
      <c r="G1179" s="3">
        <f t="shared" si="36"/>
        <v>2826.3965600000006</v>
      </c>
      <c r="H1179" s="3">
        <f t="shared" si="37"/>
        <v>0.24000000000160071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327722.5</v>
      </c>
      <c r="D1180" s="2">
        <f>BILANCA!E176</f>
        <v>317049.30999999994</v>
      </c>
      <c r="E1180" s="2">
        <v>0</v>
      </c>
      <c r="F1180" s="2">
        <v>0</v>
      </c>
      <c r="G1180" s="3">
        <f t="shared" si="36"/>
        <v>163509.59039999999</v>
      </c>
      <c r="H1180" s="3">
        <f t="shared" si="37"/>
        <v>0.80999999993946403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68522.94</v>
      </c>
      <c r="D1181" s="2">
        <f>BILANCA!E177</f>
        <v>70105.749999999985</v>
      </c>
      <c r="E1181" s="2">
        <v>0</v>
      </c>
      <c r="F1181" s="2">
        <v>0</v>
      </c>
      <c r="G1181" s="3">
        <f t="shared" si="36"/>
        <v>35693.589240000001</v>
      </c>
      <c r="H1181" s="3">
        <f t="shared" si="37"/>
        <v>0.31000000001222361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30528.34</v>
      </c>
      <c r="D1182" s="2">
        <f>BILANCA!E178</f>
        <v>35372.389999999992</v>
      </c>
      <c r="E1182" s="2">
        <v>0</v>
      </c>
      <c r="F1182" s="2">
        <v>0</v>
      </c>
      <c r="G1182" s="3">
        <f t="shared" si="36"/>
        <v>17418.976639999997</v>
      </c>
      <c r="H1182" s="3">
        <f t="shared" si="37"/>
        <v>0.72999999999228748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16078.95</v>
      </c>
      <c r="D1183" s="2">
        <f>BILANCA!E179</f>
        <v>24948.12</v>
      </c>
      <c r="E1183" s="2">
        <v>0</v>
      </c>
      <c r="F1183" s="2">
        <v>0</v>
      </c>
      <c r="G1183" s="3">
        <f t="shared" si="36"/>
        <v>11413.707869999998</v>
      </c>
      <c r="H1183" s="3">
        <f t="shared" si="37"/>
        <v>0.16999999999825377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12573.46</v>
      </c>
      <c r="D1184" s="2">
        <f>BILANCA!E180</f>
        <v>9873.51</v>
      </c>
      <c r="E1184" s="2">
        <v>0</v>
      </c>
      <c r="F1184" s="2">
        <v>0</v>
      </c>
      <c r="G1184" s="3">
        <f t="shared" si="36"/>
        <v>5623.7635199999995</v>
      </c>
      <c r="H1184" s="3">
        <f t="shared" si="37"/>
        <v>0.94999999999890861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195.49</v>
      </c>
      <c r="D1185" s="2">
        <f>BILANCA!E181</f>
        <v>511.24</v>
      </c>
      <c r="E1185" s="2">
        <v>0</v>
      </c>
      <c r="F1185" s="2">
        <v>0</v>
      </c>
      <c r="G1185" s="3">
        <f t="shared" si="36"/>
        <v>213.14474999999999</v>
      </c>
      <c r="H1185" s="3">
        <f t="shared" si="37"/>
        <v>0.73000000000001819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93.69</v>
      </c>
      <c r="D1187" s="2">
        <f>BILANCA!E183</f>
        <v>265.76</v>
      </c>
      <c r="E1187" s="2">
        <v>0</v>
      </c>
      <c r="F1187" s="2">
        <v>0</v>
      </c>
      <c r="G1187" s="3">
        <f t="shared" si="36"/>
        <v>110.66216999999999</v>
      </c>
      <c r="H1187" s="3">
        <f t="shared" si="37"/>
        <v>0.55000000000001137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101.8</v>
      </c>
      <c r="D1188" s="2">
        <f>BILANCA!E184</f>
        <v>245.48</v>
      </c>
      <c r="E1188" s="2">
        <v>0</v>
      </c>
      <c r="F1188" s="2">
        <v>0</v>
      </c>
      <c r="G1188" s="3">
        <f t="shared" si="36"/>
        <v>105.51128</v>
      </c>
      <c r="H1188" s="3">
        <f t="shared" si="37"/>
        <v>0.67999999999999261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1680.44</v>
      </c>
      <c r="D1200" s="2">
        <f>BILANCA!E196</f>
        <v>39.520000000000003</v>
      </c>
      <c r="E1200" s="2">
        <v>0</v>
      </c>
      <c r="F1200" s="2">
        <v>0</v>
      </c>
      <c r="G1200" s="3">
        <f t="shared" si="36"/>
        <v>334.30120000000005</v>
      </c>
      <c r="H1200" s="3">
        <f t="shared" si="37"/>
        <v>0.92000000000005144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18256.71</v>
      </c>
      <c r="D1201" s="2">
        <f>BILANCA!E197</f>
        <v>15891.77</v>
      </c>
      <c r="E1201" s="2">
        <v>0</v>
      </c>
      <c r="F1201" s="2">
        <v>0</v>
      </c>
      <c r="G1201" s="3">
        <f t="shared" si="36"/>
        <v>9557.687750000001</v>
      </c>
      <c r="H1201" s="3">
        <f t="shared" si="37"/>
        <v>0.52000000000043656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18256.71</v>
      </c>
      <c r="D1203" s="2">
        <f>BILANCA!E199</f>
        <v>15891.77</v>
      </c>
      <c r="E1203" s="2">
        <v>0</v>
      </c>
      <c r="F1203" s="2">
        <v>0</v>
      </c>
      <c r="G1203" s="3">
        <f t="shared" ref="G1203:G1266" si="38">B1203/1000*C1203+B1203/500*D1203</f>
        <v>9657.768250000001</v>
      </c>
      <c r="H1203" s="3">
        <f t="shared" si="37"/>
        <v>0.52000000000043656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19737.89</v>
      </c>
      <c r="D1223" s="2">
        <f>BILANCA!E219</f>
        <v>18841.59</v>
      </c>
      <c r="E1223" s="2">
        <v>0</v>
      </c>
      <c r="F1223" s="2">
        <v>0</v>
      </c>
      <c r="G1223" s="3">
        <f t="shared" si="38"/>
        <v>12230.687910000001</v>
      </c>
      <c r="H1223" s="3">
        <f t="shared" si="39"/>
        <v>0.52000000000043656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19737.89</v>
      </c>
      <c r="D1224" s="2">
        <f>BILANCA!E220</f>
        <v>18841.59</v>
      </c>
      <c r="E1224" s="2">
        <v>0</v>
      </c>
      <c r="F1224" s="2">
        <v>0</v>
      </c>
      <c r="G1224" s="3">
        <f t="shared" si="38"/>
        <v>12288.108980000001</v>
      </c>
      <c r="H1224" s="3">
        <f t="shared" si="39"/>
        <v>0.52000000000043656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19737.89</v>
      </c>
      <c r="D1231" s="2">
        <f>BILANCA!E227</f>
        <v>18841.59</v>
      </c>
      <c r="E1231" s="2">
        <v>0</v>
      </c>
      <c r="F1231" s="2">
        <v>0</v>
      </c>
      <c r="G1231" s="3">
        <f t="shared" si="38"/>
        <v>12690.05647</v>
      </c>
      <c r="H1231" s="3">
        <f t="shared" si="39"/>
        <v>0.52000000000043656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259199.56</v>
      </c>
      <c r="D1255" s="2">
        <f>BILANCA!E251</f>
        <v>246943.55999999997</v>
      </c>
      <c r="E1255" s="2">
        <v>0</v>
      </c>
      <c r="F1255" s="2">
        <v>0</v>
      </c>
      <c r="G1255" s="3">
        <f t="shared" si="38"/>
        <v>184506.23659999997</v>
      </c>
      <c r="H1255" s="3">
        <f t="shared" si="39"/>
        <v>0.88000000003376044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262721.53999999998</v>
      </c>
      <c r="D1256" s="2">
        <f>BILANCA!E252</f>
        <v>263912.90999999997</v>
      </c>
      <c r="E1256" s="2">
        <v>0</v>
      </c>
      <c r="F1256" s="2">
        <v>0</v>
      </c>
      <c r="G1256" s="3">
        <f t="shared" si="38"/>
        <v>194474.65055999998</v>
      </c>
      <c r="H1256" s="3">
        <f t="shared" si="39"/>
        <v>0.55000000004656613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282459.43</v>
      </c>
      <c r="D1257" s="2">
        <f>BILANCA!E253</f>
        <v>282459.43</v>
      </c>
      <c r="E1257" s="2">
        <v>0</v>
      </c>
      <c r="F1257" s="2">
        <v>0</v>
      </c>
      <c r="G1257" s="3">
        <f t="shared" si="38"/>
        <v>209302.43762999997</v>
      </c>
      <c r="H1257" s="3">
        <f t="shared" si="39"/>
        <v>0.85999999998603016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19737.89</v>
      </c>
      <c r="D1258" s="2">
        <f>BILANCA!E254</f>
        <v>18546.52</v>
      </c>
      <c r="E1258" s="2">
        <v>0</v>
      </c>
      <c r="F1258" s="2">
        <v>0</v>
      </c>
      <c r="G1258" s="3">
        <f t="shared" si="38"/>
        <v>14094.070640000002</v>
      </c>
      <c r="H1258" s="3">
        <f t="shared" si="39"/>
        <v>0.59000000000014552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-3829.7099999999991</v>
      </c>
      <c r="D1259" s="2">
        <f>BILANCA!E255</f>
        <v>-41331.81</v>
      </c>
      <c r="E1259" s="2">
        <v>0</v>
      </c>
      <c r="F1259" s="2">
        <v>0</v>
      </c>
      <c r="G1259" s="3">
        <f t="shared" si="38"/>
        <v>-21536.839169999999</v>
      </c>
      <c r="H1259" s="3">
        <f t="shared" si="39"/>
        <v>0.48000000000320142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34837.74</v>
      </c>
      <c r="D1260" s="2">
        <f>BILANCA!E256</f>
        <v>0</v>
      </c>
      <c r="E1260" s="2">
        <v>0</v>
      </c>
      <c r="F1260" s="2">
        <v>0</v>
      </c>
      <c r="G1260" s="3">
        <f t="shared" si="38"/>
        <v>8709.4349999999995</v>
      </c>
      <c r="H1260" s="3">
        <f t="shared" si="39"/>
        <v>0.26000000000203727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34837.74</v>
      </c>
      <c r="D1261" s="2">
        <f>BILANCA!E257</f>
        <v>0</v>
      </c>
      <c r="E1261" s="2">
        <v>0</v>
      </c>
      <c r="F1261" s="2">
        <v>0</v>
      </c>
      <c r="G1261" s="3">
        <f t="shared" si="38"/>
        <v>8744.2727400000003</v>
      </c>
      <c r="H1261" s="3">
        <f t="shared" si="39"/>
        <v>0.26000000000203727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38667.449999999997</v>
      </c>
      <c r="D1264" s="2">
        <f>BILANCA!E260</f>
        <v>41331.81</v>
      </c>
      <c r="E1264" s="2">
        <v>0</v>
      </c>
      <c r="F1264" s="2">
        <v>0</v>
      </c>
      <c r="G1264" s="3">
        <f t="shared" si="38"/>
        <v>30818.091779999999</v>
      </c>
      <c r="H1264" s="3">
        <f t="shared" si="39"/>
        <v>0.63999999999941792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38667.449999999997</v>
      </c>
      <c r="D1266" s="2">
        <f>BILANCA!E262</f>
        <v>41331.81</v>
      </c>
      <c r="E1266" s="2">
        <v>0</v>
      </c>
      <c r="F1266" s="2">
        <v>0</v>
      </c>
      <c r="G1266" s="3">
        <f t="shared" si="38"/>
        <v>31060.753919999996</v>
      </c>
      <c r="H1266" s="3">
        <f t="shared" si="39"/>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307.73</v>
      </c>
      <c r="D1278" s="2">
        <f>BILANCA!E274</f>
        <v>24362.46</v>
      </c>
      <c r="E1278" s="2">
        <v>0</v>
      </c>
      <c r="F1278" s="2">
        <v>0</v>
      </c>
      <c r="G1278" s="3">
        <f t="shared" si="40"/>
        <v>13140.7502</v>
      </c>
      <c r="H1278" s="3">
        <f t="shared" si="39"/>
        <v>0.7299999999991087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307.73</v>
      </c>
      <c r="D1292" s="2">
        <f>BILANCA!E288</f>
        <v>24362.46</v>
      </c>
      <c r="E1292" s="2">
        <v>0</v>
      </c>
      <c r="F1292" s="2">
        <v>0</v>
      </c>
      <c r="G1292" s="3">
        <f t="shared" si="40"/>
        <v>13827.207299999998</v>
      </c>
      <c r="H1292" s="3">
        <f t="shared" si="41"/>
        <v>0.7299999999991087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18964.66</v>
      </c>
      <c r="D1305" s="2">
        <f>BILANCA!E302</f>
        <v>12644.48</v>
      </c>
      <c r="E1305" s="2">
        <v>0</v>
      </c>
      <c r="F1305" s="2">
        <v>0</v>
      </c>
      <c r="G1305" s="3">
        <f t="shared" si="40"/>
        <v>13054.817899999998</v>
      </c>
      <c r="H1305" s="3">
        <f t="shared" si="41"/>
        <v>0.81999999999970896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335.47</v>
      </c>
      <c r="D1311" s="2">
        <f>BILANCA!E308</f>
        <v>0</v>
      </c>
      <c r="E1311" s="2">
        <v>0</v>
      </c>
      <c r="F1311" s="2">
        <v>0</v>
      </c>
      <c r="G1311" s="3">
        <f t="shared" si="40"/>
        <v>100.97647000000001</v>
      </c>
      <c r="H1311" s="3">
        <f t="shared" si="41"/>
        <v>0.47000000000002728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159.13999999999999</v>
      </c>
      <c r="D1314" s="2">
        <f>BILANCA!E311</f>
        <v>0</v>
      </c>
      <c r="E1314" s="2">
        <v>0</v>
      </c>
      <c r="F1314" s="2">
        <v>0</v>
      </c>
      <c r="G1314" s="3">
        <f t="shared" si="40"/>
        <v>48.378559999999993</v>
      </c>
      <c r="H1314" s="3">
        <f t="shared" si="41"/>
        <v>0.13999999999998636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30528.34</v>
      </c>
      <c r="D1339" s="2">
        <f>BILANCA!E336</f>
        <v>35372.39</v>
      </c>
      <c r="E1339" s="2">
        <v>0</v>
      </c>
      <c r="F1339" s="2">
        <v>0</v>
      </c>
      <c r="G1339" s="3">
        <f t="shared" si="42"/>
        <v>33318.856480000002</v>
      </c>
      <c r="H1339" s="3">
        <f t="shared" si="41"/>
        <v>0.72999999999956344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18256.71</v>
      </c>
      <c r="D1341" s="2">
        <f>BILANCA!E338</f>
        <v>15891.77</v>
      </c>
      <c r="E1341" s="2">
        <v>0</v>
      </c>
      <c r="F1341" s="2">
        <v>0</v>
      </c>
      <c r="G1341" s="3">
        <f t="shared" si="42"/>
        <v>16563.322749999999</v>
      </c>
      <c r="H1341" s="3">
        <f t="shared" si="41"/>
        <v>0.52000000000043656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19737.89</v>
      </c>
      <c r="D1345" s="2">
        <f>BILANCA!E342</f>
        <v>18841.59</v>
      </c>
      <c r="E1345" s="2">
        <v>0</v>
      </c>
      <c r="F1345" s="2">
        <v>0</v>
      </c>
      <c r="G1345" s="3">
        <f t="shared" si="42"/>
        <v>19236.05845</v>
      </c>
      <c r="H1345" s="3">
        <f t="shared" si="41"/>
        <v>0.52000000000043656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19737.89</v>
      </c>
      <c r="D1357" s="2">
        <f>BILANCA!E354</f>
        <v>896.3</v>
      </c>
      <c r="E1357" s="2">
        <v>0</v>
      </c>
      <c r="F1357" s="2">
        <v>0</v>
      </c>
      <c r="G1357" s="3">
        <f t="shared" si="42"/>
        <v>7471.0800299999992</v>
      </c>
      <c r="H1357" s="3">
        <f t="shared" si="43"/>
        <v>0.4100000000005366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475062.93</v>
      </c>
      <c r="D1503" s="2">
        <f>'RAS-funkcijski'!E107</f>
        <v>592302.09</v>
      </c>
      <c r="E1503" s="2">
        <v>0</v>
      </c>
      <c r="F1503" s="2">
        <v>0</v>
      </c>
      <c r="G1503" s="3">
        <f t="shared" si="46"/>
        <v>170945.71232999998</v>
      </c>
      <c r="H1503" s="3">
        <f t="shared" si="47"/>
        <v>0.15999999997438863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475062.93</v>
      </c>
      <c r="D1505" s="2">
        <f>'RAS-funkcijski'!E109</f>
        <v>592302.09</v>
      </c>
      <c r="E1505" s="2">
        <v>0</v>
      </c>
      <c r="F1505" s="2">
        <v>0</v>
      </c>
      <c r="G1505" s="3">
        <f t="shared" si="46"/>
        <v>174265.04655</v>
      </c>
      <c r="H1505" s="3">
        <f t="shared" si="47"/>
        <v>0.15999999997438863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475062.93</v>
      </c>
      <c r="D1537" s="14">
        <f>'RAS-funkcijski'!E141</f>
        <v>592302.09</v>
      </c>
      <c r="E1537" s="14">
        <v>0</v>
      </c>
      <c r="F1537" s="14">
        <v>0</v>
      </c>
      <c r="G1537" s="15">
        <f t="shared" si="48"/>
        <v>227374.39407000004</v>
      </c>
      <c r="H1537" s="15">
        <f t="shared" si="47"/>
        <v>0.15999999997438863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70105.75</v>
      </c>
      <c r="D1582" s="7"/>
      <c r="E1582" s="7">
        <v>0</v>
      </c>
      <c r="F1582" s="7">
        <v>0</v>
      </c>
      <c r="G1582" s="8">
        <f t="shared" ref="G1582:G1613" si="54">B1582/1000*C1582</f>
        <v>70.10575</v>
      </c>
      <c r="H1582" s="8">
        <f t="shared" ref="H1582:H1613" si="55">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54"/>
        <v>0</v>
      </c>
      <c r="H1585" s="3">
        <f t="shared" si="55"/>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54"/>
        <v>0</v>
      </c>
      <c r="H1586" s="3">
        <f t="shared" si="55"/>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54"/>
        <v>0</v>
      </c>
      <c r="H1587" s="3">
        <f t="shared" si="55"/>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54"/>
        <v>0</v>
      </c>
      <c r="H1604" s="3">
        <f t="shared" si="55"/>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54"/>
        <v>0</v>
      </c>
      <c r="H1605" s="3">
        <f t="shared" si="55"/>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54"/>
        <v>0</v>
      </c>
      <c r="H1606" s="3">
        <f t="shared" si="55"/>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54"/>
        <v>0</v>
      </c>
      <c r="H1613" s="3">
        <f t="shared" si="55"/>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70105.75</v>
      </c>
      <c r="D1621" s="2">
        <v>0</v>
      </c>
      <c r="E1621" s="2">
        <v>0</v>
      </c>
      <c r="F1621" s="2">
        <v>0</v>
      </c>
      <c r="G1621" s="3">
        <f t="shared" si="56"/>
        <v>2804.23</v>
      </c>
      <c r="H1621" s="3">
        <f t="shared" si="57"/>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70105.75</v>
      </c>
      <c r="D1681" s="2">
        <v>0</v>
      </c>
      <c r="E1681" s="2">
        <v>0</v>
      </c>
      <c r="F1681" s="2">
        <v>0</v>
      </c>
      <c r="G1681" s="3">
        <f t="shared" si="60"/>
        <v>7010.5750000000007</v>
      </c>
      <c r="H1681" s="3">
        <f t="shared" si="6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70105.75</v>
      </c>
      <c r="D1683" s="2">
        <v>0</v>
      </c>
      <c r="E1683" s="2">
        <v>0</v>
      </c>
      <c r="F1683" s="2">
        <v>0</v>
      </c>
      <c r="G1683" s="3">
        <f t="shared" si="60"/>
        <v>7150.7864999999993</v>
      </c>
      <c r="H1683" s="3">
        <f t="shared" si="6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37390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46"/>
      <c r="D16" s="346"/>
      <c r="E16" s="34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471014.44999999995</v>
      </c>
      <c r="I17" s="275">
        <f>'PR-RAS'!E6</f>
        <v>558744.06000000006</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411725.29000000004</v>
      </c>
      <c r="I18" s="275">
        <f>'PR-RAS'!E152</f>
        <v>528784.43000000005</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3829.7100000000792</v>
      </c>
      <c r="I20" s="275">
        <f>'PR-RAS'!E650</f>
        <v>41331.809999999976</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271493.36</v>
      </c>
      <c r="I22" s="275">
        <f>BILANCA!E7</f>
        <v>295871.57</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56229.14</v>
      </c>
      <c r="I23" s="275">
        <f>BILANCA!E69</f>
        <v>21177.74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68522.94</v>
      </c>
      <c r="I24" s="275">
        <f>BILANCA!E177</f>
        <v>70105.749999999985</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259199.56</v>
      </c>
      <c r="I25" s="275">
        <f>BILANCA!E251</f>
        <v>246943.55999999997</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475062.93</v>
      </c>
      <c r="I31" s="275">
        <f>'RAS-funkcijski'!E141</f>
        <v>592302.09</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70105.75</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70105.75</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70105.75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471014.44999999995</v>
      </c>
      <c r="E6" s="60">
        <f>E7+E43+E49+E82+E106+E125+E134+E140</f>
        <v>558744.06000000006</v>
      </c>
      <c r="F6" s="45">
        <f t="shared" ref="F6:F69" si="0">IF(D6&lt;&gt;0,IF(E6/D6&gt;=100,"&gt;&gt;100",E6/D6*100),"-")</f>
        <v>118.62567273679186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46887.88</v>
      </c>
      <c r="E49" s="60">
        <f>E50+E53+E58+E61+E64+E68+E71+E74+E77</f>
        <v>61078.23</v>
      </c>
      <c r="F49" s="45">
        <f t="shared" si="0"/>
        <v>130.26443080813209</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46887.88</v>
      </c>
      <c r="E58" s="60">
        <f>SUM(E59:E60)</f>
        <v>61078.23</v>
      </c>
      <c r="F58" s="45">
        <f t="shared" si="0"/>
        <v>130.26443080813209</v>
      </c>
    </row>
    <row r="59" spans="1:6" ht="24" x14ac:dyDescent="0.2">
      <c r="A59" s="63">
        <v>6331</v>
      </c>
      <c r="B59" s="65" t="s">
        <v>121</v>
      </c>
      <c r="C59" s="247" t="s">
        <v>122</v>
      </c>
      <c r="D59" s="194">
        <v>46887.88</v>
      </c>
      <c r="E59" s="194">
        <v>61078.23</v>
      </c>
      <c r="F59" s="45">
        <f t="shared" si="0"/>
        <v>130.26443080813209</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0.13</v>
      </c>
      <c r="E82" s="60">
        <f>E83+E91+E98</f>
        <v>0</v>
      </c>
      <c r="F82" s="45">
        <f t="shared" si="1"/>
        <v>0</v>
      </c>
    </row>
    <row r="83" spans="1:6" ht="12.75" customHeight="1" x14ac:dyDescent="0.2">
      <c r="A83" s="63">
        <v>641</v>
      </c>
      <c r="B83" s="64" t="s">
        <v>169</v>
      </c>
      <c r="C83" s="247" t="s">
        <v>170</v>
      </c>
      <c r="D83" s="60">
        <f>SUM(D84:D90)</f>
        <v>0.13</v>
      </c>
      <c r="E83" s="60">
        <f>SUM(E84:E90)</f>
        <v>0</v>
      </c>
      <c r="F83" s="45">
        <f t="shared" si="1"/>
        <v>0</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0.13</v>
      </c>
      <c r="E85" s="194">
        <v>0</v>
      </c>
      <c r="F85" s="45">
        <f t="shared" si="1"/>
        <v>0</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53400.2</v>
      </c>
      <c r="E125" s="60">
        <f>E126+E129</f>
        <v>78061.69</v>
      </c>
      <c r="F125" s="45">
        <f t="shared" si="1"/>
        <v>146.18239257530871</v>
      </c>
    </row>
    <row r="126" spans="1:6" ht="12.75" customHeight="1" x14ac:dyDescent="0.2">
      <c r="A126" s="63">
        <v>661</v>
      </c>
      <c r="B126" s="65" t="s">
        <v>255</v>
      </c>
      <c r="C126" s="247" t="s">
        <v>256</v>
      </c>
      <c r="D126" s="60">
        <f>SUM(D127:D128)</f>
        <v>53400.2</v>
      </c>
      <c r="E126" s="60">
        <f>SUM(E127:E128)</f>
        <v>78061.69</v>
      </c>
      <c r="F126" s="45">
        <f t="shared" si="1"/>
        <v>146.18239257530871</v>
      </c>
    </row>
    <row r="127" spans="1:6" ht="12.75" customHeight="1" x14ac:dyDescent="0.2">
      <c r="A127" s="63">
        <v>6614</v>
      </c>
      <c r="B127" s="65" t="s">
        <v>257</v>
      </c>
      <c r="C127" s="247" t="s">
        <v>258</v>
      </c>
      <c r="D127" s="194">
        <v>7250</v>
      </c>
      <c r="E127" s="194">
        <v>46928.1</v>
      </c>
      <c r="F127" s="45">
        <f t="shared" si="1"/>
        <v>647.28413793103448</v>
      </c>
    </row>
    <row r="128" spans="1:6" ht="12.75" customHeight="1" x14ac:dyDescent="0.2">
      <c r="A128" s="63">
        <v>6615</v>
      </c>
      <c r="B128" s="65" t="s">
        <v>259</v>
      </c>
      <c r="C128" s="247" t="s">
        <v>260</v>
      </c>
      <c r="D128" s="194">
        <v>46150.2</v>
      </c>
      <c r="E128" s="194">
        <v>31133.59</v>
      </c>
      <c r="F128" s="45">
        <f t="shared" si="1"/>
        <v>67.46144112051519</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370726.24</v>
      </c>
      <c r="E134" s="60">
        <f>E135+E139</f>
        <v>419604.14</v>
      </c>
      <c r="F134" s="45">
        <f t="shared" ref="F134:F197" si="2">IF(D134&lt;&gt;0,IF(E134/D134&gt;=100,"&gt;&gt;100",E134/D134*100),"-")</f>
        <v>113.18436482942238</v>
      </c>
    </row>
    <row r="135" spans="1:6" ht="24" x14ac:dyDescent="0.2">
      <c r="A135" s="63">
        <v>671</v>
      </c>
      <c r="B135" s="182" t="s">
        <v>273</v>
      </c>
      <c r="C135" s="247" t="s">
        <v>274</v>
      </c>
      <c r="D135" s="60">
        <f>SUM(D136:D138)</f>
        <v>370726.24</v>
      </c>
      <c r="E135" s="60">
        <f>SUM(E136:E138)</f>
        <v>419604.14</v>
      </c>
      <c r="F135" s="45">
        <f t="shared" si="2"/>
        <v>113.18436482942238</v>
      </c>
    </row>
    <row r="136" spans="1:6" ht="12.75" customHeight="1" x14ac:dyDescent="0.2">
      <c r="A136" s="63">
        <v>6711</v>
      </c>
      <c r="B136" s="65" t="s">
        <v>275</v>
      </c>
      <c r="C136" s="247" t="s">
        <v>276</v>
      </c>
      <c r="D136" s="194">
        <v>304826.2</v>
      </c>
      <c r="E136" s="194">
        <v>351459.11</v>
      </c>
      <c r="F136" s="45">
        <f t="shared" si="2"/>
        <v>115.29819615243046</v>
      </c>
    </row>
    <row r="137" spans="1:6" ht="24" x14ac:dyDescent="0.2">
      <c r="A137" s="63">
        <v>6712</v>
      </c>
      <c r="B137" s="182" t="s">
        <v>277</v>
      </c>
      <c r="C137" s="247" t="s">
        <v>278</v>
      </c>
      <c r="D137" s="194">
        <v>65900.039999999994</v>
      </c>
      <c r="E137" s="194">
        <v>68145.03</v>
      </c>
      <c r="F137" s="45">
        <f t="shared" si="2"/>
        <v>103.40665954072259</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411725.29000000004</v>
      </c>
      <c r="E152" s="60">
        <f>E153+E164+E202+E221+E230+E262+E273</f>
        <v>528784.43000000005</v>
      </c>
      <c r="F152" s="45">
        <f t="shared" si="2"/>
        <v>128.43136985828585</v>
      </c>
    </row>
    <row r="153" spans="1:6" ht="12.75" customHeight="1" x14ac:dyDescent="0.2">
      <c r="A153" s="63">
        <v>31</v>
      </c>
      <c r="B153" s="64" t="s">
        <v>308</v>
      </c>
      <c r="C153" s="247" t="s">
        <v>309</v>
      </c>
      <c r="D153" s="60">
        <f>D154+D159+D160</f>
        <v>248551.4</v>
      </c>
      <c r="E153" s="60">
        <f>E154+E159+E160</f>
        <v>328697.09999999998</v>
      </c>
      <c r="F153" s="45">
        <f t="shared" si="2"/>
        <v>132.24512112987495</v>
      </c>
    </row>
    <row r="154" spans="1:6" ht="12.75" customHeight="1" x14ac:dyDescent="0.2">
      <c r="A154" s="63">
        <v>311</v>
      </c>
      <c r="B154" s="64" t="s">
        <v>310</v>
      </c>
      <c r="C154" s="247" t="s">
        <v>311</v>
      </c>
      <c r="D154" s="60">
        <f>SUM(D155:D158)</f>
        <v>188535.82</v>
      </c>
      <c r="E154" s="60">
        <f>SUM(E155:E158)</f>
        <v>258297.5</v>
      </c>
      <c r="F154" s="45">
        <f t="shared" si="2"/>
        <v>137.00181747956435</v>
      </c>
    </row>
    <row r="155" spans="1:6" ht="12.75" customHeight="1" x14ac:dyDescent="0.2">
      <c r="A155" s="63">
        <v>3111</v>
      </c>
      <c r="B155" s="64" t="s">
        <v>312</v>
      </c>
      <c r="C155" s="247" t="s">
        <v>313</v>
      </c>
      <c r="D155" s="194">
        <v>188535.82</v>
      </c>
      <c r="E155" s="194">
        <v>258297.5</v>
      </c>
      <c r="F155" s="45">
        <f t="shared" si="2"/>
        <v>137.00181747956435</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28907.18</v>
      </c>
      <c r="E159" s="194">
        <v>27780.51</v>
      </c>
      <c r="F159" s="45">
        <f t="shared" si="2"/>
        <v>96.10245620638193</v>
      </c>
    </row>
    <row r="160" spans="1:6" ht="12.75" customHeight="1" x14ac:dyDescent="0.2">
      <c r="A160" s="63">
        <v>313</v>
      </c>
      <c r="B160" s="65" t="s">
        <v>322</v>
      </c>
      <c r="C160" s="247" t="s">
        <v>323</v>
      </c>
      <c r="D160" s="60">
        <f>SUM(D161:D163)</f>
        <v>31108.400000000001</v>
      </c>
      <c r="E160" s="60">
        <f>SUM(E161:E163)</f>
        <v>42619.09</v>
      </c>
      <c r="F160" s="45">
        <f t="shared" si="2"/>
        <v>137.00187087731931</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31108.400000000001</v>
      </c>
      <c r="E162" s="194">
        <v>42619.09</v>
      </c>
      <c r="F162" s="45">
        <f t="shared" si="2"/>
        <v>137.00187087731931</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161887.64000000001</v>
      </c>
      <c r="E164" s="60">
        <f>E165+E170+E178+E188+E189+E194</f>
        <v>197299.18000000002</v>
      </c>
      <c r="F164" s="45">
        <f t="shared" si="2"/>
        <v>121.87414678476998</v>
      </c>
    </row>
    <row r="165" spans="1:6" ht="12.75" customHeight="1" x14ac:dyDescent="0.2">
      <c r="A165" s="63">
        <v>321</v>
      </c>
      <c r="B165" s="64" t="s">
        <v>332</v>
      </c>
      <c r="C165" s="247" t="s">
        <v>333</v>
      </c>
      <c r="D165" s="60">
        <f>SUM(D166:D169)</f>
        <v>25541.16</v>
      </c>
      <c r="E165" s="60">
        <f>SUM(E166:E169)</f>
        <v>28832.639999999999</v>
      </c>
      <c r="F165" s="45">
        <f t="shared" si="2"/>
        <v>112.8869636304694</v>
      </c>
    </row>
    <row r="166" spans="1:6" ht="12.75" customHeight="1" x14ac:dyDescent="0.2">
      <c r="A166" s="63">
        <v>3211</v>
      </c>
      <c r="B166" s="64" t="s">
        <v>334</v>
      </c>
      <c r="C166" s="247" t="s">
        <v>335</v>
      </c>
      <c r="D166" s="194">
        <v>17120.98</v>
      </c>
      <c r="E166" s="194">
        <v>17810.310000000001</v>
      </c>
      <c r="F166" s="45">
        <f t="shared" si="2"/>
        <v>104.02622980693863</v>
      </c>
    </row>
    <row r="167" spans="1:6" ht="12.75" customHeight="1" x14ac:dyDescent="0.2">
      <c r="A167" s="63">
        <v>3212</v>
      </c>
      <c r="B167" s="64" t="s">
        <v>336</v>
      </c>
      <c r="C167" s="247" t="s">
        <v>337</v>
      </c>
      <c r="D167" s="194">
        <v>8220.18</v>
      </c>
      <c r="E167" s="194">
        <v>10058.620000000001</v>
      </c>
      <c r="F167" s="45">
        <f t="shared" si="2"/>
        <v>122.3649603779966</v>
      </c>
    </row>
    <row r="168" spans="1:6" ht="12.75" customHeight="1" x14ac:dyDescent="0.2">
      <c r="A168" s="63">
        <v>3213</v>
      </c>
      <c r="B168" s="64" t="s">
        <v>338</v>
      </c>
      <c r="C168" s="247" t="s">
        <v>339</v>
      </c>
      <c r="D168" s="194">
        <v>200</v>
      </c>
      <c r="E168" s="194">
        <v>466.25</v>
      </c>
      <c r="F168" s="45">
        <f t="shared" si="2"/>
        <v>233.12499999999997</v>
      </c>
    </row>
    <row r="169" spans="1:6" ht="12.75" customHeight="1" x14ac:dyDescent="0.2">
      <c r="A169" s="63">
        <v>3214</v>
      </c>
      <c r="B169" s="64" t="s">
        <v>340</v>
      </c>
      <c r="C169" s="247" t="s">
        <v>341</v>
      </c>
      <c r="D169" s="194">
        <v>0</v>
      </c>
      <c r="E169" s="194">
        <v>497.46</v>
      </c>
      <c r="F169" s="45" t="str">
        <f t="shared" si="2"/>
        <v>-</v>
      </c>
    </row>
    <row r="170" spans="1:6" ht="12.75" customHeight="1" x14ac:dyDescent="0.2">
      <c r="A170" s="63">
        <v>322</v>
      </c>
      <c r="B170" s="64" t="s">
        <v>342</v>
      </c>
      <c r="C170" s="247" t="s">
        <v>343</v>
      </c>
      <c r="D170" s="60">
        <f>SUM(D171:D177)</f>
        <v>37360.58</v>
      </c>
      <c r="E170" s="60">
        <f>SUM(E171:E177)</f>
        <v>33478.660000000003</v>
      </c>
      <c r="F170" s="45">
        <f t="shared" si="2"/>
        <v>89.60958314886976</v>
      </c>
    </row>
    <row r="171" spans="1:6" ht="12.75" customHeight="1" x14ac:dyDescent="0.2">
      <c r="A171" s="63">
        <v>3221</v>
      </c>
      <c r="B171" s="64" t="s">
        <v>344</v>
      </c>
      <c r="C171" s="247" t="s">
        <v>345</v>
      </c>
      <c r="D171" s="194">
        <v>2712.02</v>
      </c>
      <c r="E171" s="194">
        <v>3837.13</v>
      </c>
      <c r="F171" s="45">
        <f t="shared" si="2"/>
        <v>141.4860509878246</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17624.89</v>
      </c>
      <c r="E173" s="194">
        <v>22424.61</v>
      </c>
      <c r="F173" s="45">
        <f t="shared" si="2"/>
        <v>127.23262386318439</v>
      </c>
    </row>
    <row r="174" spans="1:6" ht="12.75" customHeight="1" x14ac:dyDescent="0.2">
      <c r="A174" s="63">
        <v>3224</v>
      </c>
      <c r="B174" s="65" t="s">
        <v>350</v>
      </c>
      <c r="C174" s="247" t="s">
        <v>351</v>
      </c>
      <c r="D174" s="194">
        <v>13428.83</v>
      </c>
      <c r="E174" s="194">
        <v>1152.3</v>
      </c>
      <c r="F174" s="45">
        <f t="shared" si="2"/>
        <v>8.5807922209157468</v>
      </c>
    </row>
    <row r="175" spans="1:6" ht="12.75" customHeight="1" x14ac:dyDescent="0.2">
      <c r="A175" s="63">
        <v>3225</v>
      </c>
      <c r="B175" s="65" t="s">
        <v>352</v>
      </c>
      <c r="C175" s="247" t="s">
        <v>353</v>
      </c>
      <c r="D175" s="194">
        <v>3594.84</v>
      </c>
      <c r="E175" s="194">
        <v>5739.68</v>
      </c>
      <c r="F175" s="45">
        <f t="shared" si="2"/>
        <v>159.66440787350757</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324.94</v>
      </c>
      <c r="F177" s="45" t="str">
        <f t="shared" si="2"/>
        <v>-</v>
      </c>
    </row>
    <row r="178" spans="1:6" ht="12.75" customHeight="1" x14ac:dyDescent="0.2">
      <c r="A178" s="63">
        <v>323</v>
      </c>
      <c r="B178" s="65" t="s">
        <v>358</v>
      </c>
      <c r="C178" s="247" t="s">
        <v>359</v>
      </c>
      <c r="D178" s="60">
        <f>SUM(D179:D187)</f>
        <v>81845.740000000005</v>
      </c>
      <c r="E178" s="60">
        <f>SUM(E179:E187)</f>
        <v>115983.97</v>
      </c>
      <c r="F178" s="45">
        <f t="shared" si="2"/>
        <v>141.71045432541754</v>
      </c>
    </row>
    <row r="179" spans="1:6" ht="12.75" customHeight="1" x14ac:dyDescent="0.2">
      <c r="A179" s="63">
        <v>3231</v>
      </c>
      <c r="B179" s="65" t="s">
        <v>360</v>
      </c>
      <c r="C179" s="247" t="s">
        <v>361</v>
      </c>
      <c r="D179" s="194">
        <v>3538.77</v>
      </c>
      <c r="E179" s="194">
        <v>4030.39</v>
      </c>
      <c r="F179" s="45">
        <f t="shared" si="2"/>
        <v>113.89239764098824</v>
      </c>
    </row>
    <row r="180" spans="1:6" ht="12.75" customHeight="1" x14ac:dyDescent="0.2">
      <c r="A180" s="63">
        <v>3232</v>
      </c>
      <c r="B180" s="65" t="s">
        <v>362</v>
      </c>
      <c r="C180" s="247" t="s">
        <v>363</v>
      </c>
      <c r="D180" s="194">
        <v>7891.26</v>
      </c>
      <c r="E180" s="194">
        <v>15944.46</v>
      </c>
      <c r="F180" s="45">
        <f t="shared" si="2"/>
        <v>202.05214376411371</v>
      </c>
    </row>
    <row r="181" spans="1:6" ht="12.75" customHeight="1" x14ac:dyDescent="0.2">
      <c r="A181" s="63">
        <v>3233</v>
      </c>
      <c r="B181" s="65" t="s">
        <v>364</v>
      </c>
      <c r="C181" s="247" t="s">
        <v>365</v>
      </c>
      <c r="D181" s="194">
        <v>1979.19</v>
      </c>
      <c r="E181" s="194">
        <v>2328.38</v>
      </c>
      <c r="F181" s="45">
        <f t="shared" si="2"/>
        <v>117.64307620794365</v>
      </c>
    </row>
    <row r="182" spans="1:6" ht="12.75" customHeight="1" x14ac:dyDescent="0.2">
      <c r="A182" s="63">
        <v>3234</v>
      </c>
      <c r="B182" s="65" t="s">
        <v>366</v>
      </c>
      <c r="C182" s="247" t="s">
        <v>367</v>
      </c>
      <c r="D182" s="194">
        <v>945.8</v>
      </c>
      <c r="E182" s="194">
        <v>983.4</v>
      </c>
      <c r="F182" s="45">
        <f t="shared" si="2"/>
        <v>103.97547050116304</v>
      </c>
    </row>
    <row r="183" spans="1:6" ht="12.75" customHeight="1" x14ac:dyDescent="0.2">
      <c r="A183" s="63">
        <v>3235</v>
      </c>
      <c r="B183" s="64" t="s">
        <v>368</v>
      </c>
      <c r="C183" s="247" t="s">
        <v>369</v>
      </c>
      <c r="D183" s="194">
        <v>0</v>
      </c>
      <c r="E183" s="194">
        <v>0</v>
      </c>
      <c r="F183" s="45" t="str">
        <f t="shared" si="2"/>
        <v>-</v>
      </c>
    </row>
    <row r="184" spans="1:6" ht="12.75" customHeight="1" x14ac:dyDescent="0.2">
      <c r="A184" s="63">
        <v>3236</v>
      </c>
      <c r="B184" s="64" t="s">
        <v>370</v>
      </c>
      <c r="C184" s="247" t="s">
        <v>371</v>
      </c>
      <c r="D184" s="194">
        <v>0</v>
      </c>
      <c r="E184" s="194">
        <v>3015</v>
      </c>
      <c r="F184" s="45" t="str">
        <f t="shared" si="2"/>
        <v>-</v>
      </c>
    </row>
    <row r="185" spans="1:6" ht="12.75" customHeight="1" x14ac:dyDescent="0.2">
      <c r="A185" s="63">
        <v>3237</v>
      </c>
      <c r="B185" s="64" t="s">
        <v>372</v>
      </c>
      <c r="C185" s="247" t="s">
        <v>373</v>
      </c>
      <c r="D185" s="194">
        <v>60494.81</v>
      </c>
      <c r="E185" s="194">
        <v>81745.649999999994</v>
      </c>
      <c r="F185" s="45">
        <f t="shared" si="2"/>
        <v>135.12836886337854</v>
      </c>
    </row>
    <row r="186" spans="1:6" ht="12.75" customHeight="1" x14ac:dyDescent="0.2">
      <c r="A186" s="63">
        <v>3238</v>
      </c>
      <c r="B186" s="64" t="s">
        <v>374</v>
      </c>
      <c r="C186" s="247" t="s">
        <v>375</v>
      </c>
      <c r="D186" s="194">
        <v>1314.44</v>
      </c>
      <c r="E186" s="194">
        <v>2359.66</v>
      </c>
      <c r="F186" s="45">
        <f t="shared" si="2"/>
        <v>179.51827394175464</v>
      </c>
    </row>
    <row r="187" spans="1:6" ht="12.75" customHeight="1" x14ac:dyDescent="0.2">
      <c r="A187" s="63">
        <v>3239</v>
      </c>
      <c r="B187" s="64" t="s">
        <v>376</v>
      </c>
      <c r="C187" s="247" t="s">
        <v>377</v>
      </c>
      <c r="D187" s="194">
        <v>5681.47</v>
      </c>
      <c r="E187" s="194">
        <v>5577.03</v>
      </c>
      <c r="F187" s="45">
        <f t="shared" si="2"/>
        <v>98.16174335163258</v>
      </c>
    </row>
    <row r="188" spans="1:6" ht="12.75" customHeight="1" x14ac:dyDescent="0.2">
      <c r="A188" s="63">
        <v>324</v>
      </c>
      <c r="B188" s="64" t="s">
        <v>378</v>
      </c>
      <c r="C188" s="247" t="s">
        <v>379</v>
      </c>
      <c r="D188" s="194">
        <v>7541.79</v>
      </c>
      <c r="E188" s="194">
        <v>7116.85</v>
      </c>
      <c r="F188" s="45">
        <f t="shared" si="2"/>
        <v>94.365528607929946</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9598.369999999999</v>
      </c>
      <c r="E194" s="60">
        <f>SUM(E195:E201)</f>
        <v>11887.06</v>
      </c>
      <c r="F194" s="45">
        <f t="shared" si="2"/>
        <v>123.84456944251994</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843.62</v>
      </c>
      <c r="E196" s="194">
        <v>3337.7</v>
      </c>
      <c r="F196" s="45">
        <f t="shared" si="2"/>
        <v>395.64021715938458</v>
      </c>
    </row>
    <row r="197" spans="1:6" ht="12.75" customHeight="1" x14ac:dyDescent="0.2">
      <c r="A197" s="63">
        <v>3293</v>
      </c>
      <c r="B197" s="64" t="s">
        <v>396</v>
      </c>
      <c r="C197" s="247" t="s">
        <v>397</v>
      </c>
      <c r="D197" s="194">
        <v>6200.04</v>
      </c>
      <c r="E197" s="194">
        <v>6381.63</v>
      </c>
      <c r="F197" s="45">
        <f t="shared" si="2"/>
        <v>102.92885207192212</v>
      </c>
    </row>
    <row r="198" spans="1:6" ht="12.75" customHeight="1" x14ac:dyDescent="0.2">
      <c r="A198" s="63">
        <v>3294</v>
      </c>
      <c r="B198" s="64" t="s">
        <v>398</v>
      </c>
      <c r="C198" s="247" t="s">
        <v>399</v>
      </c>
      <c r="D198" s="194">
        <v>331.8</v>
      </c>
      <c r="E198" s="194">
        <v>331.8</v>
      </c>
      <c r="F198" s="45">
        <f t="shared" ref="F198:F261" si="3">IF(D198&lt;&gt;0,IF(E198/D198&gt;=100,"&gt;&gt;100",E198/D198*100),"-")</f>
        <v>100</v>
      </c>
    </row>
    <row r="199" spans="1:6" ht="12.75" customHeight="1" x14ac:dyDescent="0.2">
      <c r="A199" s="63">
        <v>3295</v>
      </c>
      <c r="B199" s="64" t="s">
        <v>400</v>
      </c>
      <c r="C199" s="247" t="s">
        <v>401</v>
      </c>
      <c r="D199" s="194">
        <v>0</v>
      </c>
      <c r="E199" s="194">
        <v>0</v>
      </c>
      <c r="F199" s="45" t="str">
        <f t="shared" si="3"/>
        <v>-</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2222.91</v>
      </c>
      <c r="E201" s="194">
        <v>1835.93</v>
      </c>
      <c r="F201" s="45">
        <f t="shared" si="3"/>
        <v>82.591287996365139</v>
      </c>
    </row>
    <row r="202" spans="1:6" ht="12.75" customHeight="1" x14ac:dyDescent="0.2">
      <c r="A202" s="63">
        <v>34</v>
      </c>
      <c r="B202" s="183" t="s">
        <v>406</v>
      </c>
      <c r="C202" s="247" t="s">
        <v>407</v>
      </c>
      <c r="D202" s="60">
        <f>D203+D208+D216</f>
        <v>1286.25</v>
      </c>
      <c r="E202" s="60">
        <f>E203+E208+E216</f>
        <v>2788.15</v>
      </c>
      <c r="F202" s="45">
        <f t="shared" si="3"/>
        <v>216.76579203109819</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1205.23</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1205.23</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1286.25</v>
      </c>
      <c r="E216" s="60">
        <f>SUM(E217:E220)</f>
        <v>1582.92</v>
      </c>
      <c r="F216" s="45">
        <f t="shared" si="3"/>
        <v>123.06472303206996</v>
      </c>
    </row>
    <row r="217" spans="1:6" ht="12.75" customHeight="1" x14ac:dyDescent="0.2">
      <c r="A217" s="63">
        <v>3431</v>
      </c>
      <c r="B217" s="182" t="s">
        <v>436</v>
      </c>
      <c r="C217" s="247" t="s">
        <v>437</v>
      </c>
      <c r="D217" s="194">
        <v>1283.25</v>
      </c>
      <c r="E217" s="194">
        <v>1581.45</v>
      </c>
      <c r="F217" s="45">
        <f t="shared" si="3"/>
        <v>123.23787258912917</v>
      </c>
    </row>
    <row r="218" spans="1:6" ht="12.75" customHeight="1" x14ac:dyDescent="0.2">
      <c r="A218" s="63">
        <v>3432</v>
      </c>
      <c r="B218" s="65" t="s">
        <v>438</v>
      </c>
      <c r="C218" s="247" t="s">
        <v>439</v>
      </c>
      <c r="D218" s="194">
        <v>3</v>
      </c>
      <c r="E218" s="194">
        <v>0</v>
      </c>
      <c r="F218" s="45">
        <f t="shared" si="3"/>
        <v>0</v>
      </c>
    </row>
    <row r="219" spans="1:6" ht="12.75" customHeight="1" x14ac:dyDescent="0.2">
      <c r="A219" s="63">
        <v>3433</v>
      </c>
      <c r="B219" s="65" t="s">
        <v>440</v>
      </c>
      <c r="C219" s="247" t="s">
        <v>441</v>
      </c>
      <c r="D219" s="194">
        <v>0</v>
      </c>
      <c r="E219" s="194">
        <v>1.47</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411725.29000000004</v>
      </c>
      <c r="E299" s="60">
        <f>E152-E297+E298</f>
        <v>528784.43000000005</v>
      </c>
      <c r="F299" s="45">
        <f t="shared" si="4"/>
        <v>128.43136985828585</v>
      </c>
    </row>
    <row r="300" spans="1:6" ht="12.75" customHeight="1" x14ac:dyDescent="0.2">
      <c r="A300" s="63" t="s">
        <v>582</v>
      </c>
      <c r="B300" s="64" t="s">
        <v>593</v>
      </c>
      <c r="C300" s="247" t="s">
        <v>594</v>
      </c>
      <c r="D300" s="60">
        <f>IF(D6&gt;=D299,D6-D299,0)</f>
        <v>59289.159999999916</v>
      </c>
      <c r="E300" s="60">
        <f>IF(E6&gt;=E299,E6-E299,0)</f>
        <v>29959.630000000005</v>
      </c>
      <c r="F300" s="45">
        <f t="shared" si="4"/>
        <v>50.53137875456499</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5544.98</v>
      </c>
      <c r="E303" s="194">
        <v>3829.71</v>
      </c>
      <c r="F303" s="45">
        <f t="shared" si="4"/>
        <v>69.066254522108295</v>
      </c>
    </row>
    <row r="304" spans="1:6" ht="12.75" customHeight="1" x14ac:dyDescent="0.2">
      <c r="A304" s="63">
        <v>96</v>
      </c>
      <c r="B304" s="220" t="s">
        <v>601</v>
      </c>
      <c r="C304" s="247" t="s">
        <v>602</v>
      </c>
      <c r="D304" s="194">
        <v>307.73</v>
      </c>
      <c r="E304" s="194">
        <v>24362.46</v>
      </c>
      <c r="F304" s="45">
        <f t="shared" si="4"/>
        <v>7916.8296883631756</v>
      </c>
    </row>
    <row r="305" spans="1:6" ht="12" x14ac:dyDescent="0.2">
      <c r="A305" s="63">
        <v>9661</v>
      </c>
      <c r="B305" s="220" t="s">
        <v>603</v>
      </c>
      <c r="C305" s="247" t="s">
        <v>604</v>
      </c>
      <c r="D305" s="194">
        <v>16559.39</v>
      </c>
      <c r="E305" s="194">
        <v>6688.68</v>
      </c>
      <c r="F305" s="45">
        <f t="shared" si="4"/>
        <v>40.392067582199587</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D309+D321+D354+D358</f>
        <v>3500</v>
      </c>
      <c r="E308" s="60">
        <f>E309+E321+E354+E358</f>
        <v>0</v>
      </c>
      <c r="F308" s="45">
        <f t="shared" ref="F308:F339" si="5">IF(D308&lt;&gt;0,IF(E308/D308&gt;=100,"&gt;&gt;100",E308/D308*100),"-")</f>
        <v>0</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3500</v>
      </c>
      <c r="E321" s="60">
        <f>E322+E327+E336+E341+E346+E349</f>
        <v>0</v>
      </c>
      <c r="F321" s="45">
        <f t="shared" si="5"/>
        <v>0</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3500</v>
      </c>
      <c r="E336" s="60">
        <f>SUM(E337:E340)</f>
        <v>0</v>
      </c>
      <c r="F336" s="45">
        <f t="shared" si="5"/>
        <v>0</v>
      </c>
    </row>
    <row r="337" spans="1:6" ht="12.75" customHeight="1" x14ac:dyDescent="0.2">
      <c r="A337" s="63">
        <v>7231</v>
      </c>
      <c r="B337" s="64" t="s">
        <v>666</v>
      </c>
      <c r="C337" s="247" t="s">
        <v>667</v>
      </c>
      <c r="D337" s="194">
        <v>3500</v>
      </c>
      <c r="E337" s="194">
        <v>0</v>
      </c>
      <c r="F337" s="45">
        <f t="shared" si="5"/>
        <v>0</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63337.64</v>
      </c>
      <c r="E360" s="60">
        <f>E361+E373+E406+E410+E412</f>
        <v>63517.66</v>
      </c>
      <c r="F360" s="45">
        <f t="shared" si="6"/>
        <v>100.28422277811427</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63337.64</v>
      </c>
      <c r="E373" s="60">
        <f>E374+E379+E388+E393+E398+E401</f>
        <v>63517.66</v>
      </c>
      <c r="F373" s="45">
        <f t="shared" si="7"/>
        <v>100.28422277811427</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26588.280000000002</v>
      </c>
      <c r="E379" s="60">
        <f>SUM(E380:E387)</f>
        <v>21717.66</v>
      </c>
      <c r="F379" s="45">
        <f t="shared" si="7"/>
        <v>81.681327261485123</v>
      </c>
    </row>
    <row r="380" spans="1:6" ht="12.75" customHeight="1" x14ac:dyDescent="0.2">
      <c r="A380" s="63">
        <v>4221</v>
      </c>
      <c r="B380" s="64" t="s">
        <v>648</v>
      </c>
      <c r="C380" s="247" t="s">
        <v>740</v>
      </c>
      <c r="D380" s="194">
        <v>1177.97</v>
      </c>
      <c r="E380" s="194">
        <v>4085.81</v>
      </c>
      <c r="F380" s="45">
        <f t="shared" si="7"/>
        <v>346.85178739696255</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25410.31</v>
      </c>
      <c r="E386" s="194">
        <v>17631.849999999999</v>
      </c>
      <c r="F386" s="45">
        <f t="shared" si="7"/>
        <v>69.388567081629461</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19922.86</v>
      </c>
      <c r="E388" s="60">
        <f>SUM(E389:E392)</f>
        <v>0</v>
      </c>
      <c r="F388" s="45">
        <f t="shared" si="7"/>
        <v>0</v>
      </c>
    </row>
    <row r="389" spans="1:6" ht="12.75" customHeight="1" x14ac:dyDescent="0.2">
      <c r="A389" s="63">
        <v>4231</v>
      </c>
      <c r="B389" s="64" t="s">
        <v>666</v>
      </c>
      <c r="C389" s="247" t="s">
        <v>751</v>
      </c>
      <c r="D389" s="194">
        <v>19922.86</v>
      </c>
      <c r="E389" s="194">
        <v>0</v>
      </c>
      <c r="F389" s="45">
        <f t="shared" si="7"/>
        <v>0</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16826.5</v>
      </c>
      <c r="E401" s="60">
        <f>SUM(E402:E405)</f>
        <v>41800</v>
      </c>
      <c r="F401" s="45">
        <f t="shared" si="7"/>
        <v>248.41767450153034</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16826.5</v>
      </c>
      <c r="E404" s="194">
        <v>41800</v>
      </c>
      <c r="F404" s="45">
        <f t="shared" ref="F404:F428" si="8">IF(D404&lt;&gt;0,IF(E404/D404&gt;=100,"&gt;&gt;100",E404/D404*100),"-")</f>
        <v>248.41767450153034</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59837.64</v>
      </c>
      <c r="E418" s="60">
        <f>IF(E360&gt;=E308,E360-E308,0)</f>
        <v>63517.66</v>
      </c>
      <c r="F418" s="45">
        <f t="shared" si="8"/>
        <v>106.15000858991097</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39638.85</v>
      </c>
      <c r="E420" s="194">
        <v>0</v>
      </c>
      <c r="F420" s="45">
        <f t="shared" si="8"/>
        <v>0</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474514.44999999995</v>
      </c>
      <c r="E422" s="60">
        <f>E6+E308</f>
        <v>558744.06000000006</v>
      </c>
      <c r="F422" s="45">
        <f t="shared" si="8"/>
        <v>117.75069442037017</v>
      </c>
    </row>
    <row r="423" spans="1:6" ht="12.75" customHeight="1" x14ac:dyDescent="0.2">
      <c r="A423" s="63" t="s">
        <v>582</v>
      </c>
      <c r="B423" s="64" t="s">
        <v>805</v>
      </c>
      <c r="C423" s="247" t="s">
        <v>806</v>
      </c>
      <c r="D423" s="60">
        <f>D299+D360</f>
        <v>475062.93000000005</v>
      </c>
      <c r="E423" s="60">
        <f>E299+E360</f>
        <v>592302.09000000008</v>
      </c>
      <c r="F423" s="45">
        <f t="shared" si="8"/>
        <v>124.67865888841297</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548.48000000009779</v>
      </c>
      <c r="E425" s="60">
        <f>IF(E423&gt;=E422,E423-E422,0)</f>
        <v>33558.030000000028</v>
      </c>
      <c r="F425" s="45">
        <f t="shared" si="8"/>
        <v>6118.3689469067322</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45183.83</v>
      </c>
      <c r="E427" s="60">
        <f>IF(E303-E302+E420-E419&gt;=0,E303-E302+E420-E419,0)</f>
        <v>3829.71</v>
      </c>
      <c r="F427" s="45">
        <f t="shared" si="8"/>
        <v>8.4758419107012397</v>
      </c>
    </row>
    <row r="428" spans="1:6" ht="24" x14ac:dyDescent="0.2">
      <c r="A428" s="249" t="s">
        <v>816</v>
      </c>
      <c r="B428" s="243" t="s">
        <v>817</v>
      </c>
      <c r="C428" s="250" t="s">
        <v>818</v>
      </c>
      <c r="D428" s="81">
        <f>D304+D421</f>
        <v>307.73</v>
      </c>
      <c r="E428" s="81">
        <v>24362.46</v>
      </c>
      <c r="F428" s="61">
        <f t="shared" si="8"/>
        <v>7916.8296883631756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40658.9</v>
      </c>
      <c r="E430" s="60">
        <f>E431+E466+E479+E491+E522</f>
        <v>0</v>
      </c>
      <c r="F430" s="45">
        <f t="shared" ref="F430:F493" si="9">IF(D430&lt;&gt;0,IF(E430/D430&gt;=100,"&gt;&gt;100",E430/D430*100),"-")</f>
        <v>0</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40658.9</v>
      </c>
      <c r="E491" s="60">
        <f>E492+E497+E501+E502+E509+E514</f>
        <v>0</v>
      </c>
      <c r="F491" s="45">
        <f t="shared" si="9"/>
        <v>0</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40658.9</v>
      </c>
      <c r="E502" s="60">
        <f>SUM(E503:E508)</f>
        <v>0</v>
      </c>
      <c r="F502" s="45">
        <f t="shared" si="10"/>
        <v>0</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40658.9</v>
      </c>
      <c r="E505" s="194">
        <v>0</v>
      </c>
      <c r="F505" s="45">
        <f t="shared" si="10"/>
        <v>0</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3944.07</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3944.07</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3944.07</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3944.07</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40658.9</v>
      </c>
      <c r="E639" s="60">
        <f>IF(E430-E535&gt;=0,E430-E535,0)</f>
        <v>0</v>
      </c>
      <c r="F639" s="45">
        <f t="shared" si="12"/>
        <v>0</v>
      </c>
    </row>
    <row r="640" spans="1:6" ht="12.75" customHeight="1" x14ac:dyDescent="0.2">
      <c r="A640" s="63" t="s">
        <v>582</v>
      </c>
      <c r="B640" s="64" t="s">
        <v>1230</v>
      </c>
      <c r="C640" s="247" t="s">
        <v>1231</v>
      </c>
      <c r="D640" s="60">
        <f>IF(D535-D430&gt;=0,D535-D430,0)</f>
        <v>0</v>
      </c>
      <c r="E640" s="60">
        <f>IF(E535-E430&gt;=0,E535-E430,0)</f>
        <v>3944.07</v>
      </c>
      <c r="F640" s="45" t="str">
        <f t="shared" si="12"/>
        <v>-</v>
      </c>
    </row>
    <row r="641" spans="1:6" ht="12.75" customHeight="1" x14ac:dyDescent="0.2">
      <c r="A641" s="63">
        <v>92213</v>
      </c>
      <c r="B641" s="64" t="s">
        <v>1232</v>
      </c>
      <c r="C641" s="247" t="s">
        <v>1233</v>
      </c>
      <c r="D641" s="194">
        <v>1243.7</v>
      </c>
      <c r="E641" s="194">
        <v>0</v>
      </c>
      <c r="F641" s="45">
        <f t="shared" si="12"/>
        <v>0</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515173.35</v>
      </c>
      <c r="E643" s="60">
        <f>E422+E430</f>
        <v>558744.06000000006</v>
      </c>
      <c r="F643" s="45">
        <f t="shared" si="12"/>
        <v>108.45748523288327</v>
      </c>
    </row>
    <row r="644" spans="1:6" ht="12.75" customHeight="1" x14ac:dyDescent="0.2">
      <c r="A644" s="63" t="s">
        <v>582</v>
      </c>
      <c r="B644" s="64" t="s">
        <v>1238</v>
      </c>
      <c r="C644" s="247" t="s">
        <v>1239</v>
      </c>
      <c r="D644" s="60">
        <f>D423+D535</f>
        <v>475062.93000000005</v>
      </c>
      <c r="E644" s="60">
        <f>E423+E535</f>
        <v>596246.16</v>
      </c>
      <c r="F644" s="45">
        <f t="shared" si="12"/>
        <v>125.50887942361658</v>
      </c>
    </row>
    <row r="645" spans="1:6" ht="12.75" customHeight="1" x14ac:dyDescent="0.2">
      <c r="A645" s="63" t="s">
        <v>582</v>
      </c>
      <c r="B645" s="64" t="s">
        <v>1240</v>
      </c>
      <c r="C645" s="247" t="s">
        <v>1241</v>
      </c>
      <c r="D645" s="60">
        <f>IF(D643&gt;=D644,D643-D644,0)</f>
        <v>40110.419999999925</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37502.099999999977</v>
      </c>
      <c r="F646" s="45" t="str">
        <f t="shared" si="12"/>
        <v>-</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43940.130000000005</v>
      </c>
      <c r="E648" s="60">
        <f>IF(E427-E426+E642-E641&gt;=0,E427-E426+E642-E641,0)</f>
        <v>3829.71</v>
      </c>
      <c r="F648" s="45">
        <f t="shared" si="12"/>
        <v>8.7157457203699664</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3829.7100000000792</v>
      </c>
      <c r="E650" s="60">
        <f>IF(E646+E648-E645-E647&gt;=0,E646+E648-E645-E647,0)</f>
        <v>41331.809999999976</v>
      </c>
      <c r="F650" s="45">
        <f t="shared" si="12"/>
        <v>1079.2412480318123</v>
      </c>
    </row>
    <row r="651" spans="1:6" ht="24" x14ac:dyDescent="0.2">
      <c r="A651" s="249" t="s">
        <v>1252</v>
      </c>
      <c r="B651" s="184" t="s">
        <v>1253</v>
      </c>
      <c r="C651" s="250" t="s">
        <v>1252</v>
      </c>
      <c r="D651" s="196">
        <v>16724.240000000002</v>
      </c>
      <c r="E651" s="196">
        <v>0</v>
      </c>
      <c r="F651" s="61">
        <f t="shared" si="12"/>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13612.45</v>
      </c>
      <c r="E653" s="194">
        <v>15470.58</v>
      </c>
      <c r="F653" s="45">
        <f t="shared" ref="F653:F716" si="13">IF(D653&lt;&gt;0,IF(E653/D653&gt;=100,"&gt;&gt;100",E653/D653*100),"-")</f>
        <v>113.65022461055871</v>
      </c>
    </row>
    <row r="654" spans="1:6" ht="12.75" customHeight="1" x14ac:dyDescent="0.2">
      <c r="A654" s="63" t="s">
        <v>1257</v>
      </c>
      <c r="B654" s="64" t="s">
        <v>1258</v>
      </c>
      <c r="C654" s="247" t="s">
        <v>1257</v>
      </c>
      <c r="D654" s="194">
        <v>488825.3</v>
      </c>
      <c r="E654" s="194">
        <v>600870.41</v>
      </c>
      <c r="F654" s="45">
        <f t="shared" si="13"/>
        <v>122.92129928626854</v>
      </c>
    </row>
    <row r="655" spans="1:6" ht="12.75" customHeight="1" x14ac:dyDescent="0.2">
      <c r="A655" s="63" t="s">
        <v>1259</v>
      </c>
      <c r="B655" s="64" t="s">
        <v>1260</v>
      </c>
      <c r="C655" s="247" t="s">
        <v>1259</v>
      </c>
      <c r="D655" s="194">
        <v>482847.68</v>
      </c>
      <c r="E655" s="194">
        <v>607807.73</v>
      </c>
      <c r="F655" s="45">
        <f t="shared" si="13"/>
        <v>125.87980747883059</v>
      </c>
    </row>
    <row r="656" spans="1:6" ht="24" x14ac:dyDescent="0.2">
      <c r="A656" s="63">
        <v>11</v>
      </c>
      <c r="B656" s="64" t="s">
        <v>1261</v>
      </c>
      <c r="C656" s="247" t="s">
        <v>1262</v>
      </c>
      <c r="D656" s="60">
        <f>+D653+D654-D655</f>
        <v>19590.070000000007</v>
      </c>
      <c r="E656" s="60">
        <v>8533.26</v>
      </c>
      <c r="F656" s="45">
        <f t="shared" si="13"/>
        <v>43.559109283427759</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12</v>
      </c>
      <c r="E658" s="253">
        <v>14</v>
      </c>
      <c r="F658" s="45">
        <f t="shared" si="13"/>
        <v>116.66666666666667</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12</v>
      </c>
      <c r="E660" s="253">
        <v>14</v>
      </c>
      <c r="F660" s="45">
        <f t="shared" si="13"/>
        <v>116.66666666666667</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46887.88</v>
      </c>
      <c r="E669" s="194">
        <v>56378.23</v>
      </c>
      <c r="F669" s="45">
        <f t="shared" si="13"/>
        <v>120.24051844527841</v>
      </c>
    </row>
    <row r="670" spans="1:6" ht="12.75" customHeight="1" x14ac:dyDescent="0.2">
      <c r="A670" s="63">
        <v>63312</v>
      </c>
      <c r="B670" s="64" t="s">
        <v>1290</v>
      </c>
      <c r="C670" s="247" t="s">
        <v>1291</v>
      </c>
      <c r="D670" s="194">
        <v>0</v>
      </c>
      <c r="E670" s="194">
        <v>4700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0</v>
      </c>
      <c r="E733" s="192">
        <v>2285.63</v>
      </c>
      <c r="F733" s="71" t="str">
        <f t="shared" si="14"/>
        <v>-</v>
      </c>
    </row>
    <row r="734" spans="1:6" ht="12.75" customHeight="1" x14ac:dyDescent="0.2">
      <c r="A734" s="70">
        <v>32121</v>
      </c>
      <c r="B734" s="65" t="s">
        <v>1398</v>
      </c>
      <c r="C734" s="278" t="s">
        <v>1399</v>
      </c>
      <c r="D734" s="192">
        <v>8220.18</v>
      </c>
      <c r="E734" s="192">
        <v>10058.620000000001</v>
      </c>
      <c r="F734" s="71">
        <f t="shared" si="14"/>
        <v>122.3649603779966</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0</v>
      </c>
      <c r="E736" s="194">
        <v>3015</v>
      </c>
      <c r="F736" s="45" t="str">
        <f t="shared" si="14"/>
        <v>-</v>
      </c>
    </row>
    <row r="737" spans="1:6" ht="12.75" customHeight="1" x14ac:dyDescent="0.2">
      <c r="A737" s="63" t="s">
        <v>1404</v>
      </c>
      <c r="B737" s="64" t="s">
        <v>1405</v>
      </c>
      <c r="C737" s="247" t="s">
        <v>1404</v>
      </c>
      <c r="D737" s="194">
        <v>60259.88</v>
      </c>
      <c r="E737" s="194">
        <v>81745.649999999994</v>
      </c>
      <c r="F737" s="45">
        <f t="shared" si="14"/>
        <v>135.65518218755165</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8" t="s">
        <v>1408</v>
      </c>
      <c r="D739" s="192">
        <v>234.93</v>
      </c>
      <c r="E739" s="192">
        <v>0</v>
      </c>
      <c r="F739" s="71">
        <f t="shared" si="14"/>
        <v>0</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c r="E743" s="192">
        <v>0</v>
      </c>
      <c r="F743" s="71" t="str">
        <f t="shared" si="14"/>
        <v>-</v>
      </c>
    </row>
    <row r="744" spans="1:6" ht="12.75" customHeight="1" x14ac:dyDescent="0.2">
      <c r="A744" s="70" t="s">
        <v>1418</v>
      </c>
      <c r="B744" s="65" t="s">
        <v>1419</v>
      </c>
      <c r="C744" s="277" t="s">
        <v>1418</v>
      </c>
      <c r="D744" s="192"/>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1205.23</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3944.07</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19737.89</v>
      </c>
      <c r="E1014" s="283">
        <v>896.3</v>
      </c>
      <c r="F1014" s="71">
        <f t="shared" si="19"/>
        <v>4.541012235857024</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11" sqref="E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327722.5</v>
      </c>
      <c r="E6" s="180">
        <f>E7+E69</f>
        <v>317049.31</v>
      </c>
      <c r="F6" s="181">
        <f t="shared" ref="F6:F37" si="0">IF(D6&gt;0,IF(E6/D6&gt;=100,"&gt;&gt;100",E6/D6*100),"-")</f>
        <v>96.743223306303349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271493.36</v>
      </c>
      <c r="E7" s="79">
        <f>E8+E12+E51+E52+E56+E63</f>
        <v>295871.57</v>
      </c>
      <c r="F7" s="71">
        <f t="shared" si="0"/>
        <v>108.97930247723187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111497.14</v>
      </c>
      <c r="E8" s="79">
        <f>E9+E10-E11</f>
        <v>127878.1</v>
      </c>
      <c r="F8" s="71">
        <f t="shared" si="0"/>
        <v>114.69182079468585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111497.14</v>
      </c>
      <c r="E10" s="192">
        <v>127878.1</v>
      </c>
      <c r="F10" s="71">
        <f t="shared" si="0"/>
        <v>114.69182079468585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159996.22</v>
      </c>
      <c r="E12" s="79">
        <f>E13+E19+E29+E35+E41+E45</f>
        <v>167993.47</v>
      </c>
      <c r="F12" s="71">
        <f t="shared" si="0"/>
        <v>104.99839933718434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21328.97</v>
      </c>
      <c r="E19" s="79">
        <f>SUM(E20:E27)-E28</f>
        <v>29411.3</v>
      </c>
      <c r="F19" s="71">
        <f t="shared" si="0"/>
        <v>137.8936723151657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16846.34</v>
      </c>
      <c r="E20" s="192">
        <v>16846.34</v>
      </c>
      <c r="F20" s="71">
        <f t="shared" si="0"/>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816.91</v>
      </c>
      <c r="E21" s="192">
        <v>816.91</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28356.29</v>
      </c>
      <c r="E26" s="192">
        <v>28356.29</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24690.57</v>
      </c>
      <c r="E28" s="192">
        <v>16608.240000000002</v>
      </c>
      <c r="F28" s="71">
        <f t="shared" si="0"/>
        <v>67.265518779031837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25790.42</v>
      </c>
      <c r="E29" s="79">
        <f>SUM(E30:E33)-E34</f>
        <v>25790.42</v>
      </c>
      <c r="F29" s="71">
        <f t="shared" si="0"/>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40743.75</v>
      </c>
      <c r="E30" s="192">
        <v>40743.75</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14953.33</v>
      </c>
      <c r="E34" s="192">
        <v>14953.33</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85.08</v>
      </c>
      <c r="E35" s="79">
        <f>SUM(E36:E39)-E40</f>
        <v>0</v>
      </c>
      <c r="F35" s="71">
        <f t="shared" si="0"/>
        <v>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85.08</v>
      </c>
      <c r="E36" s="192">
        <v>0</v>
      </c>
      <c r="F36" s="71">
        <f t="shared" si="0"/>
        <v>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112791.75</v>
      </c>
      <c r="E45" s="79">
        <f>SUM(E46:E49)-E50</f>
        <v>112791.75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1490.76</v>
      </c>
      <c r="E47" s="192">
        <v>1490.76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111300.99</v>
      </c>
      <c r="E48" s="192">
        <v>111300.99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2682.62</v>
      </c>
      <c r="E54" s="192">
        <v>2682.62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2682.62</v>
      </c>
      <c r="E55" s="192">
        <v>2682.62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56229.14</v>
      </c>
      <c r="E69" s="79">
        <f>E70+E82+E88+E119+E135+E147+E165+E171</f>
        <v>21177.74</v>
      </c>
      <c r="F69" s="71">
        <f t="shared" si="1"/>
        <v>37.66328277473211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19590.07</v>
      </c>
      <c r="E70" s="79">
        <f>+E71+E76+E80+E81</f>
        <v>8533.26</v>
      </c>
      <c r="F70" s="71">
        <f t="shared" ref="F70:F101" si="2">IF(D70&gt;0,IF(E70/D70&gt;=100,"&gt;&gt;100",E70/D70*100),"-")</f>
        <v>43.55910928342778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19459.45</v>
      </c>
      <c r="E71" s="79">
        <f>SUM(E72:E75)</f>
        <v>8215.09</v>
      </c>
      <c r="F71" s="71">
        <f t="shared" si="2"/>
        <v>42.216455244110186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19459.45</v>
      </c>
      <c r="E73" s="192">
        <v>8215.09</v>
      </c>
      <c r="F73" s="71">
        <f t="shared" si="2"/>
        <v>42.216455244110186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130.62</v>
      </c>
      <c r="E80" s="192">
        <v>318.17</v>
      </c>
      <c r="F80" s="71">
        <f t="shared" si="2"/>
        <v>243.5844434236717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950.17000000000007</v>
      </c>
      <c r="E82" s="79">
        <f>SUM(E83:E85)-E86+E87</f>
        <v>0</v>
      </c>
      <c r="F82" s="71">
        <f t="shared" si="2"/>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455.56</v>
      </c>
      <c r="E84" s="192">
        <v>0</v>
      </c>
      <c r="F84" s="71">
        <f t="shared" si="2"/>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494.61</v>
      </c>
      <c r="E87" s="192">
        <v>0</v>
      </c>
      <c r="F87" s="71">
        <f t="shared" si="2"/>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18964.66</v>
      </c>
      <c r="E147" s="79">
        <f>SUM(E148:E150)+SUM(E159:E163)-E164</f>
        <v>12644.480000000001</v>
      </c>
      <c r="F147" s="71">
        <f t="shared" si="4"/>
        <v>66.673908206105466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94.92</v>
      </c>
      <c r="E149" s="192">
        <v>0</v>
      </c>
      <c r="F149" s="71">
        <f t="shared" si="4"/>
        <v>0</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1193.0999999999999</v>
      </c>
      <c r="E150" s="79">
        <f>SUM(E151:E158)</f>
        <v>3823.1</v>
      </c>
      <c r="F150" s="71">
        <f t="shared" si="4"/>
        <v>320.43416310451767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1193.0999999999999</v>
      </c>
      <c r="E156" s="192">
        <v>3823.1</v>
      </c>
      <c r="F156" s="71">
        <f t="shared" si="4"/>
        <v>320.43416310451767</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0.94</v>
      </c>
      <c r="E159" s="192">
        <v>0.78</v>
      </c>
      <c r="F159" s="71">
        <f t="shared" si="4"/>
        <v>82.978723404255334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18.88</v>
      </c>
      <c r="E160" s="192">
        <v>0</v>
      </c>
      <c r="F160" s="71">
        <f t="shared" si="4"/>
        <v>0</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2085.6</v>
      </c>
      <c r="E161" s="192">
        <v>8820.6</v>
      </c>
      <c r="F161" s="71">
        <f t="shared" si="4"/>
        <v>422.92865362485622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15567.72</v>
      </c>
      <c r="E162" s="192">
        <v>0</v>
      </c>
      <c r="F162" s="71">
        <f t="shared" si="4"/>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3.5</v>
      </c>
      <c r="E163" s="192">
        <v>0</v>
      </c>
      <c r="F163" s="71">
        <f t="shared" si="4"/>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16724.240000000002</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16724.240000000002</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327722.5</v>
      </c>
      <c r="E176" s="79">
        <f>E177+E251</f>
        <v>317049.30999999994</v>
      </c>
      <c r="F176" s="71">
        <f t="shared" ref="F176:F207" si="6">IF(D176&gt;0,IF(E176/D176&gt;=100,"&gt;&gt;100",E176/D176*100),"-")</f>
        <v>96.743223306303321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68522.94</v>
      </c>
      <c r="E177" s="79">
        <f>E178+E197+E203+E219+E247+E248</f>
        <v>70105.749999999985</v>
      </c>
      <c r="F177" s="71">
        <f t="shared" si="6"/>
        <v>102.30989796993531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30528.34</v>
      </c>
      <c r="E178" s="79">
        <f>SUM(E179:E181)+E185+E186+SUM(E194:E196)</f>
        <v>35372.389999999992</v>
      </c>
      <c r="F178" s="71">
        <f t="shared" si="6"/>
        <v>115.86738748323685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16078.95</v>
      </c>
      <c r="E179" s="192">
        <v>24948.12</v>
      </c>
      <c r="F179" s="71">
        <f t="shared" si="6"/>
        <v>155.16013172501934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12573.46</v>
      </c>
      <c r="E180" s="192">
        <v>9873.51</v>
      </c>
      <c r="F180" s="71">
        <f t="shared" si="6"/>
        <v>78.526594907050253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195.49</v>
      </c>
      <c r="E181" s="79">
        <f>SUM(E182:E184)</f>
        <v>511.24</v>
      </c>
      <c r="F181" s="71">
        <f t="shared" si="6"/>
        <v>261.51721315668317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93.69</v>
      </c>
      <c r="E183" s="192">
        <v>265.76</v>
      </c>
      <c r="F183" s="71">
        <f t="shared" si="6"/>
        <v>283.65887501334186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101.8</v>
      </c>
      <c r="E184" s="192">
        <v>245.48</v>
      </c>
      <c r="F184" s="71">
        <f t="shared" si="6"/>
        <v>241.13948919449905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1680.44</v>
      </c>
      <c r="E196" s="192">
        <v>39.520000000000003</v>
      </c>
      <c r="F196" s="71">
        <f t="shared" si="6"/>
        <v>2.3517650139249247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18256.71</v>
      </c>
      <c r="E197" s="79">
        <f>SUM(E198:E202)</f>
        <v>15891.77</v>
      </c>
      <c r="F197" s="71">
        <f t="shared" si="6"/>
        <v>87.046187401782689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327">
        <v>18256.71</v>
      </c>
      <c r="E199" s="192">
        <v>15891.77</v>
      </c>
      <c r="F199" s="71">
        <f t="shared" si="6"/>
        <v>87.046187401782689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19737.89</v>
      </c>
      <c r="E219" s="79">
        <f>E220+E237</f>
        <v>18841.59</v>
      </c>
      <c r="F219" s="71">
        <f t="shared" si="7"/>
        <v>95.458987764142975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19737.89</v>
      </c>
      <c r="E220" s="79">
        <f>SUM(E221:E236)</f>
        <v>18841.59</v>
      </c>
      <c r="F220" s="71">
        <f t="shared" si="7"/>
        <v>95.458987764142975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19737.89</v>
      </c>
      <c r="E227" s="192">
        <v>18841.59</v>
      </c>
      <c r="F227" s="71">
        <f t="shared" si="7"/>
        <v>95.458987764142975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259199.56</v>
      </c>
      <c r="E251" s="79">
        <f>+E252+E255-E264+E274+E291</f>
        <v>246943.55999999997</v>
      </c>
      <c r="F251" s="71">
        <f t="shared" si="8"/>
        <v>95.271596911661419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262721.53999999998</v>
      </c>
      <c r="E252" s="79">
        <f>E253-E254</f>
        <v>263912.90999999997</v>
      </c>
      <c r="F252" s="71">
        <f t="shared" si="8"/>
        <v>100.45347252455966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282459.43</v>
      </c>
      <c r="E253" s="192">
        <v>282459.43</v>
      </c>
      <c r="F253" s="71">
        <f t="shared" si="8"/>
        <v>100</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19737.89</v>
      </c>
      <c r="E254" s="192">
        <v>18546.52</v>
      </c>
      <c r="F254" s="71">
        <f t="shared" si="8"/>
        <v>93.964045802261538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-3829.7099999999991</v>
      </c>
      <c r="E255" s="79">
        <f>E256-E260</f>
        <v>-41331.81</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34837.74</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34837.74</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38667.449999999997</v>
      </c>
      <c r="E260" s="79">
        <f>SUM(E261:E263)</f>
        <v>41331.81</v>
      </c>
      <c r="F260" s="71">
        <f t="shared" si="8"/>
        <v>106.89044661595217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38667.449999999997</v>
      </c>
      <c r="E262" s="192">
        <v>41331.81</v>
      </c>
      <c r="F262" s="71">
        <f t="shared" si="8"/>
        <v>106.89044661595217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307.73</v>
      </c>
      <c r="E274" s="79">
        <f>SUM(E275:E277)+SUM(E286:E290)</f>
        <v>24362.46</v>
      </c>
      <c r="F274" s="71">
        <f t="shared" si="9"/>
        <v>7916.8296883631756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307.73</v>
      </c>
      <c r="E288" s="192">
        <v>24362.46</v>
      </c>
      <c r="F288" s="71">
        <f t="shared" si="9"/>
        <v>7916.8296883631756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18964.66</v>
      </c>
      <c r="E302" s="192">
        <v>12644.48</v>
      </c>
      <c r="F302" s="71">
        <f t="shared" si="10"/>
        <v>66.673908206105466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335.47</v>
      </c>
      <c r="E308" s="192">
        <v>0</v>
      </c>
      <c r="F308" s="71">
        <f t="shared" si="10"/>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159.13999999999999</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30528.34</v>
      </c>
      <c r="E336" s="192">
        <v>35372.39</v>
      </c>
      <c r="F336" s="71">
        <f t="shared" si="11"/>
        <v>115.86738748323688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0</v>
      </c>
      <c r="F337" s="71" t="str">
        <f t="shared" si="11"/>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18256.71</v>
      </c>
      <c r="E338" s="192">
        <v>15891.77</v>
      </c>
      <c r="F338" s="71">
        <f t="shared" si="11"/>
        <v>87.046187401782689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19737.89</v>
      </c>
      <c r="E342" s="192">
        <v>18841.59</v>
      </c>
      <c r="F342" s="71">
        <f t="shared" si="11"/>
        <v>95.458987764142975</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19737.89</v>
      </c>
      <c r="E354" s="192">
        <v>896.3</v>
      </c>
      <c r="F354" s="71">
        <f t="shared" si="11"/>
        <v>4.541012235857024</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5" priority="11" operator="lessThan">
      <formula>0</formula>
    </cfRule>
  </conditionalFormatting>
  <conditionalFormatting sqref="D176:E198 D200:E250 E199">
    <cfRule type="cellIs" dxfId="24" priority="7" operator="lessThan">
      <formula>0</formula>
    </cfRule>
  </conditionalFormatting>
  <conditionalFormatting sqref="D254:E254">
    <cfRule type="cellIs" dxfId="23" priority="12" operator="lessThan">
      <formula>0</formula>
    </cfRule>
  </conditionalFormatting>
  <conditionalFormatting sqref="D256:E298">
    <cfRule type="cellIs" dxfId="22" priority="4" operator="lessThan">
      <formula>0</formula>
    </cfRule>
  </conditionalFormatting>
  <conditionalFormatting sqref="D300:E396">
    <cfRule type="cellIs" dxfId="21" priority="2" operator="lessThan">
      <formula>0</formula>
    </cfRule>
  </conditionalFormatting>
  <conditionalFormatting sqref="D397:E397">
    <cfRule type="cellIs" dxfId="20" priority="3" operator="lessThan">
      <formula>-0.001</formula>
    </cfRule>
  </conditionalFormatting>
  <conditionalFormatting sqref="D199">
    <cfRule type="cellIs" dxfId="19"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475062.93</v>
      </c>
      <c r="E107" s="60">
        <f>SUM(E108:E113)</f>
        <v>592302.09</v>
      </c>
      <c r="F107" s="45">
        <f t="shared" si="3"/>
        <v>124.67865888841294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475062.93</v>
      </c>
      <c r="E109" s="194">
        <v>592302.09</v>
      </c>
      <c r="F109" s="45">
        <f t="shared" si="3"/>
        <v>124.67865888841294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D5+D22+D28+D35+D75+D82+D89+D107+D114+D129</f>
        <v>475062.93</v>
      </c>
      <c r="E141" s="81">
        <f>E5+E22+E28+E35+E75+E82+E89+E107+E114+E129</f>
        <v>592302.09</v>
      </c>
      <c r="F141" s="61">
        <f t="shared" si="4"/>
        <v>124.67865888841294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70105.75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0</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70105.75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70105.75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70105.75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37390</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 t="shared" ref="B24:B87" si="3">IF(E24=1,"Pogreška",IF(F24=1,"Provjera","O.K."))</f>
        <v>O.K.</v>
      </c>
      <c r="C24" s="136" t="s">
        <v>3337</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3338</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3339</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3340</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3341</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3342</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3343</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3344</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3345</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3346</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3347</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3348</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3349</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3350</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3351</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3352</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3353</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3354</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3355</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3356</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3357</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3358</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3359</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3360</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3361</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3362</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3363</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3364</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3365</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3366</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3367</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3368</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3369</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3370</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3371</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3372</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3373</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3374</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3375</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3376</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3377</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3378</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3379</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3380</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3381</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3382</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3383</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3384</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3385</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3386</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3387</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3388</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3389</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3390</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3391</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3392</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3393</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3394</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3395</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3396</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3397</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3398</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3399</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3400</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3401</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3402</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3403</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3404</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3405</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3406</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3407</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3408</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3409</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3410</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3411</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3412</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3413</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3414</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3415</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3416</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3417</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3418</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3419</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3420</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3421</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3422</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3423</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3424</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3425</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3426</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3427</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3428</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3429</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3430</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3431</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3432</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3433</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3434</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3435</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3436</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3437</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3438</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3439</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3440</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3441</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3442</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3443</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3444</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3445</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3446</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3447</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3448</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3449</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3450</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3451</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3452</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3453</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3454</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3455</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3456</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3457</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3458</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3459</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3460</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3461</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3462</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3463</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3464</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3465</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3466</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3467</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3468</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3469</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3470</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3471</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3472</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3473</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3474</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3475</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3476</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3477</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3478</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3479</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3480</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3481</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3482</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3483</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3484</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3485</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3486</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3487</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3488</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3489</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3490</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3491</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3492</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3493</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3494</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3495</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3496</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3497</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3498</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3499</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3500</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3501</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3502</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3503</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3504</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3505</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3506</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3507</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3508</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3509</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3510</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3511</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3512</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3513</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3514</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3515</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3516</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3517</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3518</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3519</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3520</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3521</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3522</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3523</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3524</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3525</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3526</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3527</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3528</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3529</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3530</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3531</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3532</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3533</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3534</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3535</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3536</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3537</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3538</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3539</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3540</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3541</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3542</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3543</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3544</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3545</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3546</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3547</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3548</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3549</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3550</v>
      </c>
      <c r="D237" s="95"/>
      <c r="E237" s="51">
        <f t="shared" si="13"/>
        <v>0</v>
      </c>
      <c r="F237" s="51">
        <f t="shared" si="14"/>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2"/>
        <v>O.K.</v>
      </c>
      <c r="C238" s="91" t="s">
        <v>3551</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3552</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3553</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3554</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3555</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3556</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O.K.</v>
      </c>
      <c r="C244" s="91" t="s">
        <v>3557</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3558</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3559</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3560</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3561</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3562</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3563</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3564</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3565</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3566</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3567</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3568</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3569</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3570</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3571</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3572</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3573</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3574</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3575</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3576</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Provjera</v>
      </c>
      <c r="C264" s="91" t="s">
        <v>3577</v>
      </c>
      <c r="D264" s="95"/>
      <c r="E264" s="51">
        <f t="shared" si="13"/>
        <v>0</v>
      </c>
      <c r="F264" s="51">
        <f t="shared" si="14"/>
        <v>1</v>
      </c>
      <c r="G264" s="51"/>
      <c r="H264" s="51"/>
      <c r="I264" s="51"/>
      <c r="J264" s="51"/>
      <c r="K264" s="51"/>
      <c r="L264" s="51">
        <f>IF(AND('PR-RAS'!D505&gt;0,SUM('PR-RAS'!D916:D917)=0),1,0)</f>
        <v>1</v>
      </c>
      <c r="M264" s="51">
        <f>IF(AND('PR-RAS'!E505&gt;0,SUM('PR-RAS'!E916:E917)=0),1,0)</f>
        <v>0</v>
      </c>
      <c r="N264" s="51"/>
      <c r="O264" s="51"/>
      <c r="P264" s="51"/>
    </row>
    <row r="265" spans="1:16" ht="30" customHeight="1" x14ac:dyDescent="0.2">
      <c r="A265" s="105">
        <v>207</v>
      </c>
      <c r="B265" s="106" t="str">
        <f t="shared" si="12"/>
        <v>O.K.</v>
      </c>
      <c r="C265" s="91" t="s">
        <v>3578</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3579</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3580</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3581</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3582</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3583</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3584</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3585</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3586</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3587</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3588</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3589</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3590</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3591</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3592</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3593</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3594</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3595</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3596</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3597</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3598</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3599</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3600</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3601</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3602</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3603</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3604</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3605</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3606</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3607</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3608</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3609</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3610</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3611</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3612</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3613</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3614</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3615</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3619</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3620</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3621</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3622</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3625</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3626</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3627</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3628</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3629</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3630</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3631</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3632</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3633</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3634</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3635</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3636</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3637</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3638</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3639</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3640</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3641</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3642</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3643</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3644</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3645</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3646</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3647</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3648</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3649</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3650</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3651</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3652</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3653</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GK Joza Ivakić</cp:lastModifiedBy>
  <cp:lastPrinted>2026-03-04T14:01:02Z</cp:lastPrinted>
  <dcterms:created xsi:type="dcterms:W3CDTF">2026-01-31T14:58:55Z</dcterms:created>
  <dcterms:modified xsi:type="dcterms:W3CDTF">2026-03-04T14:01:06Z</dcterms:modified>
</cp:coreProperties>
</file>